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10" yWindow="885" windowWidth="27975" windowHeight="11670" activeTab="0"/>
  </bookViews>
  <sheets>
    <sheet name="pivot" sheetId="2" r:id="rId1"/>
    <sheet name="spes" sheetId="1" r:id="rId2"/>
  </sheets>
  <definedNames>
    <definedName name="_xlnm._FilterDatabase" localSheetId="1" hidden="1">'spes'!$A$2:$O$68</definedName>
  </definedNames>
  <calcPr calcId="145621"/>
  <pivotCaches>
    <pivotCache cacheId="7" r:id="rId3"/>
  </pivotCaches>
</workbook>
</file>

<file path=xl/sharedStrings.xml><?xml version="1.0" encoding="utf-8"?>
<sst xmlns="http://schemas.openxmlformats.org/spreadsheetml/2006/main" count="412" uniqueCount="63">
  <si>
    <t>Bunke</t>
  </si>
  <si>
    <t>Bilag</t>
  </si>
  <si>
    <t>Art</t>
  </si>
  <si>
    <t>Ansvar</t>
  </si>
  <si>
    <t>Funksjon</t>
  </si>
  <si>
    <t>Sted</t>
  </si>
  <si>
    <t>Prosjart</t>
  </si>
  <si>
    <t>Anlegg</t>
  </si>
  <si>
    <t>Bilagstekst</t>
  </si>
  <si>
    <t>År</t>
  </si>
  <si>
    <t>Periode</t>
  </si>
  <si>
    <t>Mva kode</t>
  </si>
  <si>
    <t>Beløp</t>
  </si>
  <si>
    <t>1120</t>
  </si>
  <si>
    <t>12081</t>
  </si>
  <si>
    <t>23300</t>
  </si>
  <si>
    <t>HO152</t>
  </si>
  <si>
    <t>KVÆRNER AS</t>
  </si>
  <si>
    <t>1429</t>
  </si>
  <si>
    <t>@KVÆRNER AS</t>
  </si>
  <si>
    <t>1729</t>
  </si>
  <si>
    <t>1230</t>
  </si>
  <si>
    <t>44203</t>
  </si>
  <si>
    <t>INPUT INTERIOR NORWAY AS</t>
  </si>
  <si>
    <t>@INPUT INTERIOR NORWAY AS</t>
  </si>
  <si>
    <t>VHG INNREDNING AS VEGG HIMLING GULV</t>
  </si>
  <si>
    <t>@VHG INNREDNING AS VEGG HIMLING GULV</t>
  </si>
  <si>
    <t>RAVN PROFIL OG DEKOR</t>
  </si>
  <si>
    <t>@RAVN PROFIL OG DEKOR</t>
  </si>
  <si>
    <t>1250</t>
  </si>
  <si>
    <t>ELKJØP NORGE A/S AVD. HAUGESUND</t>
  </si>
  <si>
    <t>@ELKJØP NORGE A/S AVD. HAUGESUND</t>
  </si>
  <si>
    <t>LEIG DET AS</t>
  </si>
  <si>
    <t>@LEIG DET AS</t>
  </si>
  <si>
    <t>AKTIMED NORGE AS</t>
  </si>
  <si>
    <t>@AKTIMED NORGE AS</t>
  </si>
  <si>
    <t>12070</t>
  </si>
  <si>
    <t>12000</t>
  </si>
  <si>
    <t>LUFTHAVNDRIFT AS</t>
  </si>
  <si>
    <t>@LUFTHAVNDRIFT AS</t>
  </si>
  <si>
    <t>Ref. bilag 141920/2 korr mva kode</t>
  </si>
  <si>
    <t>@Ref. bilag 141920/2 korr mva kode</t>
  </si>
  <si>
    <t>Korr prosjektart 148399/2</t>
  </si>
  <si>
    <t>@Korr prosjektart 148399/2</t>
  </si>
  <si>
    <t>Ref. bilag 152407/2 feil mva kode</t>
  </si>
  <si>
    <t>@Ref. bilag 152407/2 feil mva kode</t>
  </si>
  <si>
    <t>Beløp etter retting</t>
  </si>
  <si>
    <t>Kategori</t>
  </si>
  <si>
    <t>Innkjøpt tjeneste prøvetaking</t>
  </si>
  <si>
    <t>Leie og kjøp av utstyr</t>
  </si>
  <si>
    <t>Innleid vakthold og utstyr</t>
  </si>
  <si>
    <t>Kommentarer</t>
  </si>
  <si>
    <t>feil mva-behandling - ebilag blir laget</t>
  </si>
  <si>
    <t>Faktura mottat - ikke ført enda, tas med</t>
  </si>
  <si>
    <t>Summer av Beløp etter retting</t>
  </si>
  <si>
    <t>Radetiketter</t>
  </si>
  <si>
    <t>Totalsum</t>
  </si>
  <si>
    <t>Kontroll</t>
  </si>
  <si>
    <t>Totaler per 15.12, inkl. bilag fra fakturabehandlingen</t>
  </si>
  <si>
    <t>mva feil fradragsført</t>
  </si>
  <si>
    <t>bilag ikke ført</t>
  </si>
  <si>
    <t>to poster gir avviket</t>
  </si>
  <si>
    <t>avvik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</si>
</sst>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5" formatCode="_ * #,##0_ ;_ * \-#,##0_ ;_ * &quot;-&quot;??_ ;_ @_ "/>
    <numFmt numFmtId="177" formatCode="_ * #,##0.0_ ;_ * \-#,##0.0_ ;_ * &quot;-&quot;??_ ;_ @_ "/>
  </numFmts>
  <fonts count="2">
    <font>
      <sz val="11"/>
      <color indexed="8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20" applyFont="1"/>
    <xf numFmtId="43" fontId="0" fillId="2" borderId="0" xfId="20" applyFont="1" applyFill="1"/>
    <xf numFmtId="0" fontId="0" fillId="2" borderId="0" xfId="0" applyFill="1"/>
    <xf numFmtId="43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165" fontId="0" fillId="0" borderId="0" xfId="20" applyNumberFormat="1" applyFont="1"/>
    <xf numFmtId="165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dxfs count="8">
    <dxf>
      <numFmt numFmtId="165" formatCode="_ * #,##0_ ;_ * \-#,##0_ ;_ * &quot;-&quot;??_ ;_ @_ "/>
    </dxf>
    <dxf>
      <numFmt numFmtId="165" formatCode="_ * #,##0_ ;_ * \-#,##0_ ;_ * &quot;-&quot;??_ ;_ @_ "/>
    </dxf>
    <dxf>
      <numFmt numFmtId="177" formatCode="_ * #,##0.0_ ;_ * \-#,##0.0_ ;_ * &quot;-&quot;??_ ;_ @_ "/>
    </dxf>
    <dxf>
      <numFmt numFmtId="165" formatCode="_ * #,##0_ ;_ * \-#,##0_ ;_ * &quot;-&quot;??_ ;_ @_ "/>
    </dxf>
    <dxf>
      <numFmt numFmtId="177" formatCode="_ * #,##0.0_ ;_ * \-#,##0.0_ ;_ * &quot;-&quot;??_ ;_ @_ "/>
    </dxf>
    <dxf>
      <numFmt numFmtId="165" formatCode="_ * #,##0_ ;_ * \-#,##0_ ;_ * &quot;-&quot;??_ ;_ @_ "/>
    </dxf>
    <dxf>
      <numFmt numFmtId="177" formatCode="_ * #,##0.0_ ;_ * \-#,##0.0_ ;_ * &quot;-&quot;??_ ;_ @_ "/>
    </dxf>
    <dxf>
      <numFmt numFmtId="177" formatCode="_ * #,##0.0_ ;_ * \-#,##0.0_ ;_ * &quot;-&quot;??_ ;_ @_ 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64" refreshedBy="Helen Vatland Olsen" refreshedVersion="4">
  <cacheSource type="worksheet">
    <worksheetSource ref="A2:O66" sheet="spes"/>
  </cacheSource>
  <cacheFields count="15">
    <cacheField name="Bunke">
      <sharedItems containsString="0" containsBlank="1" containsMixedTypes="0" containsNumber="1" containsInteger="1" count="0"/>
    </cacheField>
    <cacheField name="Bilag">
      <sharedItems containsString="0" containsBlank="1" containsMixedTypes="0" containsNumber="1" containsInteger="1" count="0"/>
    </cacheField>
    <cacheField name="Art">
      <sharedItems containsBlank="1" containsMixedTypes="0" count="0"/>
    </cacheField>
    <cacheField name="Ansvar">
      <sharedItems containsBlank="1" containsMixedTypes="0" count="0"/>
    </cacheField>
    <cacheField name="Funksjon">
      <sharedItems containsBlank="1" containsMixedTypes="0" count="0"/>
    </cacheField>
    <cacheField name="Sted">
      <sharedItems containsString="0" containsBlank="1" containsMixedTypes="1" count="0"/>
    </cacheField>
    <cacheField name="Prosjart">
      <sharedItems containsBlank="1" containsMixedTypes="0" count="0"/>
    </cacheField>
    <cacheField name="Anlegg">
      <sharedItems containsString="0" containsBlank="1" containsMixedTypes="1" count="0"/>
    </cacheField>
    <cacheField name="Bilagstekst">
      <sharedItems containsMixedTypes="0" count="0"/>
    </cacheField>
    <cacheField name="År">
      <sharedItems containsSemiMixedTypes="0" containsString="0" containsMixedTypes="0" containsNumber="1" containsInteger="1" count="0"/>
    </cacheField>
    <cacheField name="Periode">
      <sharedItems containsString="0" containsBlank="1" containsMixedTypes="0" containsNumber="1" containsInteger="1" count="0"/>
    </cacheField>
    <cacheField name="Mva kode">
      <sharedItems containsString="0" containsBlank="1" containsMixedTypes="0" containsNumber="1" containsInteger="1" count="0"/>
    </cacheField>
    <cacheField name="Kategori">
      <sharedItems containsMixedTypes="0" count="3">
        <s v="Innkjøpt tjeneste prøvetaking"/>
        <s v="Leie og kjøp av utstyr"/>
        <s v="Innleid vakthold og utstyr"/>
      </sharedItems>
    </cacheField>
    <cacheField name="Beløp" numFmtId="43">
      <sharedItems containsString="0" containsBlank="1" containsMixedTypes="0" containsNumber="1" containsInteger="1" count="0"/>
    </cacheField>
    <cacheField name="Beløp etter retting" numFmtId="43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n v="123681"/>
    <n v="2"/>
    <s v="1120"/>
    <s v="12081"/>
    <s v="23300"/>
    <m/>
    <s v="HO152"/>
    <m/>
    <s v="KVÆRNER AS"/>
    <n v="2021"/>
    <n v="4"/>
    <n v="881"/>
    <x v="0"/>
    <n v="597014.56"/>
    <n v="597014.56"/>
  </r>
  <r>
    <n v="123681"/>
    <n v="2"/>
    <s v="1429"/>
    <s v="12081"/>
    <s v="23300"/>
    <m/>
    <s v="HO152"/>
    <m/>
    <s v="@KVÆRNER AS"/>
    <n v="2021"/>
    <n v="4"/>
    <n v="0"/>
    <x v="0"/>
    <n v="149253.64"/>
    <n v="149253.64"/>
  </r>
  <r>
    <n v="123681"/>
    <n v="2"/>
    <s v="1729"/>
    <s v="12081"/>
    <s v="23300"/>
    <m/>
    <s v="HO152"/>
    <m/>
    <s v="@KVÆRNER AS"/>
    <n v="2021"/>
    <n v="4"/>
    <n v="0"/>
    <x v="0"/>
    <n v="-149253.64"/>
    <n v="-149253.64"/>
  </r>
  <r>
    <n v="130152"/>
    <n v="2"/>
    <s v="1230"/>
    <s v="44203"/>
    <s v="23300"/>
    <m/>
    <s v="HO152"/>
    <m/>
    <s v="INPUT INTERIOR NORWAY AS"/>
    <n v="2021"/>
    <n v="5"/>
    <n v="881"/>
    <x v="1"/>
    <n v="64714.4"/>
    <n v="64714.4"/>
  </r>
  <r>
    <n v="130152"/>
    <n v="2"/>
    <s v="1429"/>
    <s v="44203"/>
    <s v="23300"/>
    <m/>
    <s v="HO152"/>
    <m/>
    <s v="@INPUT INTERIOR NORWAY AS"/>
    <n v="2021"/>
    <n v="5"/>
    <n v="0"/>
    <x v="1"/>
    <n v="16178.6"/>
    <n v="16178.6"/>
  </r>
  <r>
    <n v="130152"/>
    <n v="2"/>
    <s v="1729"/>
    <s v="44203"/>
    <s v="23300"/>
    <m/>
    <s v="HO152"/>
    <m/>
    <s v="@INPUT INTERIOR NORWAY AS"/>
    <n v="2021"/>
    <n v="5"/>
    <n v="0"/>
    <x v="1"/>
    <n v="-16178.6"/>
    <n v="-16178.6"/>
  </r>
  <r>
    <n v="132639"/>
    <n v="2"/>
    <s v="1230"/>
    <s v="44203"/>
    <s v="23300"/>
    <m/>
    <s v="HO152"/>
    <m/>
    <s v="VHG INNREDNING AS VEGG HIMLING GULV"/>
    <n v="2021"/>
    <n v="6"/>
    <n v="881"/>
    <x v="1"/>
    <n v="63162.4"/>
    <n v="63162.4"/>
  </r>
  <r>
    <n v="132639"/>
    <n v="2"/>
    <s v="1429"/>
    <s v="44203"/>
    <s v="23300"/>
    <m/>
    <s v="HO152"/>
    <m/>
    <s v="@VHG INNREDNING AS VEGG HIMLING GULV"/>
    <n v="2021"/>
    <n v="6"/>
    <n v="0"/>
    <x v="1"/>
    <n v="15790.6"/>
    <n v="15790.6"/>
  </r>
  <r>
    <n v="132639"/>
    <n v="2"/>
    <s v="1729"/>
    <s v="44203"/>
    <s v="23300"/>
    <m/>
    <s v="HO152"/>
    <m/>
    <s v="@VHG INNREDNING AS VEGG HIMLING GULV"/>
    <n v="2021"/>
    <n v="6"/>
    <n v="0"/>
    <x v="1"/>
    <n v="-15790.6"/>
    <n v="-15790.6"/>
  </r>
  <r>
    <n v="132665"/>
    <n v="2"/>
    <s v="1230"/>
    <s v="44203"/>
    <s v="23300"/>
    <m/>
    <s v="HO152"/>
    <m/>
    <s v="RAVN PROFIL OG DEKOR"/>
    <n v="2021"/>
    <n v="6"/>
    <n v="881"/>
    <x v="1"/>
    <n v="14600"/>
    <n v="14600"/>
  </r>
  <r>
    <n v="132665"/>
    <n v="2"/>
    <s v="1429"/>
    <s v="44203"/>
    <s v="23300"/>
    <m/>
    <s v="HO152"/>
    <m/>
    <s v="@RAVN PROFIL OG DEKOR"/>
    <n v="2021"/>
    <n v="6"/>
    <n v="0"/>
    <x v="1"/>
    <n v="3650"/>
    <n v="3650"/>
  </r>
  <r>
    <n v="132665"/>
    <n v="2"/>
    <s v="1729"/>
    <s v="44203"/>
    <s v="23300"/>
    <m/>
    <s v="HO152"/>
    <m/>
    <s v="@RAVN PROFIL OG DEKOR"/>
    <n v="2021"/>
    <n v="6"/>
    <n v="0"/>
    <x v="1"/>
    <n v="-3650"/>
    <n v="-3650"/>
  </r>
  <r>
    <n v="133817"/>
    <n v="2"/>
    <s v="1250"/>
    <s v="44203"/>
    <s v="23300"/>
    <m/>
    <s v="HO152"/>
    <m/>
    <s v="ELKJØP NORGE A/S AVD. HAUGESUND"/>
    <n v="2021"/>
    <n v="6"/>
    <n v="881"/>
    <x v="1"/>
    <n v="3606.4"/>
    <n v="3606.4"/>
  </r>
  <r>
    <n v="133817"/>
    <n v="2"/>
    <s v="1429"/>
    <s v="44203"/>
    <s v="23300"/>
    <m/>
    <s v="HO152"/>
    <m/>
    <s v="@ELKJØP NORGE A/S AVD. HAUGESUND"/>
    <n v="2021"/>
    <n v="6"/>
    <n v="0"/>
    <x v="1"/>
    <n v="901.6"/>
    <n v="901.6"/>
  </r>
  <r>
    <n v="133817"/>
    <n v="2"/>
    <s v="1729"/>
    <s v="44203"/>
    <s v="23300"/>
    <m/>
    <s v="HO152"/>
    <m/>
    <s v="@ELKJØP NORGE A/S AVD. HAUGESUND"/>
    <n v="2021"/>
    <n v="6"/>
    <n v="0"/>
    <x v="1"/>
    <n v="-901.6"/>
    <n v="-901.6"/>
  </r>
  <r>
    <n v="133840"/>
    <n v="2"/>
    <s v="1230"/>
    <s v="44203"/>
    <s v="23300"/>
    <m/>
    <s v="HO152"/>
    <m/>
    <s v="LEIG DET AS"/>
    <n v="2021"/>
    <n v="6"/>
    <n v="881"/>
    <x v="1"/>
    <n v="78550"/>
    <n v="78550"/>
  </r>
  <r>
    <n v="133840"/>
    <n v="2"/>
    <s v="1429"/>
    <s v="44203"/>
    <s v="23300"/>
    <m/>
    <s v="HO152"/>
    <m/>
    <s v="@LEIG DET AS"/>
    <n v="2021"/>
    <n v="6"/>
    <n v="0"/>
    <x v="1"/>
    <n v="19637.5"/>
    <n v="19637.5"/>
  </r>
  <r>
    <n v="133840"/>
    <n v="2"/>
    <s v="1729"/>
    <s v="44203"/>
    <s v="23300"/>
    <m/>
    <s v="HO152"/>
    <m/>
    <s v="@LEIG DET AS"/>
    <n v="2021"/>
    <n v="6"/>
    <n v="0"/>
    <x v="1"/>
    <n v="-19637.5"/>
    <n v="-19637.5"/>
  </r>
  <r>
    <n v="138797"/>
    <n v="2"/>
    <s v="1250"/>
    <s v="44203"/>
    <s v="23300"/>
    <m/>
    <s v="HO152"/>
    <m/>
    <s v="INPUT INTERIOR NORWAY AS"/>
    <n v="2021"/>
    <n v="7"/>
    <n v="881"/>
    <x v="1"/>
    <n v="8744.8"/>
    <n v="8744.8"/>
  </r>
  <r>
    <n v="138797"/>
    <n v="2"/>
    <s v="1429"/>
    <s v="44203"/>
    <s v="23300"/>
    <m/>
    <s v="HO152"/>
    <m/>
    <s v="@INPUT INTERIOR NORWAY AS"/>
    <n v="2021"/>
    <n v="7"/>
    <n v="0"/>
    <x v="1"/>
    <n v="2186.2"/>
    <n v="2186.2"/>
  </r>
  <r>
    <n v="138797"/>
    <n v="2"/>
    <s v="1729"/>
    <s v="44203"/>
    <s v="23300"/>
    <m/>
    <s v="HO152"/>
    <m/>
    <s v="@INPUT INTERIOR NORWAY AS"/>
    <n v="2021"/>
    <n v="7"/>
    <n v="0"/>
    <x v="1"/>
    <n v="-2186.2"/>
    <n v="-2186.2"/>
  </r>
  <r>
    <n v="138855"/>
    <n v="2"/>
    <s v="1230"/>
    <s v="44203"/>
    <s v="23300"/>
    <m/>
    <s v="HO152"/>
    <m/>
    <s v="LEIG DET AS"/>
    <n v="2021"/>
    <n v="8"/>
    <n v="881"/>
    <x v="1"/>
    <n v="45000"/>
    <n v="45000"/>
  </r>
  <r>
    <n v="138855"/>
    <n v="2"/>
    <s v="1429"/>
    <s v="44203"/>
    <s v="23300"/>
    <m/>
    <s v="HO152"/>
    <m/>
    <s v="@LEIG DET AS"/>
    <n v="2021"/>
    <n v="8"/>
    <n v="0"/>
    <x v="1"/>
    <n v="11250"/>
    <n v="11250"/>
  </r>
  <r>
    <n v="138855"/>
    <n v="2"/>
    <s v="1729"/>
    <s v="44203"/>
    <s v="23300"/>
    <m/>
    <s v="HO152"/>
    <m/>
    <s v="@LEIG DET AS"/>
    <n v="2021"/>
    <n v="8"/>
    <n v="0"/>
    <x v="1"/>
    <n v="-11250"/>
    <n v="-11250"/>
  </r>
  <r>
    <n v="141920"/>
    <n v="2"/>
    <s v="1120"/>
    <s v="12081"/>
    <s v="23300"/>
    <m/>
    <s v="HO152"/>
    <m/>
    <s v="AKTIMED NORGE AS"/>
    <n v="2021"/>
    <n v="8"/>
    <n v="881"/>
    <x v="0"/>
    <n v="1895500"/>
    <n v="1895500"/>
  </r>
  <r>
    <n v="141920"/>
    <n v="2"/>
    <s v="1429"/>
    <s v="12081"/>
    <s v="23300"/>
    <m/>
    <s v="HO152"/>
    <m/>
    <s v="@AKTIMED NORGE AS"/>
    <n v="2021"/>
    <n v="8"/>
    <n v="0"/>
    <x v="0"/>
    <n v="473875"/>
    <n v="473875"/>
  </r>
  <r>
    <n v="141920"/>
    <n v="2"/>
    <s v="1729"/>
    <s v="12081"/>
    <s v="23300"/>
    <m/>
    <s v="HO152"/>
    <m/>
    <s v="@AKTIMED NORGE AS"/>
    <n v="2021"/>
    <n v="8"/>
    <n v="0"/>
    <x v="0"/>
    <n v="-473875"/>
    <n v="-473875"/>
  </r>
  <r>
    <n v="142844"/>
    <n v="2"/>
    <s v="1230"/>
    <s v="44203"/>
    <s v="23300"/>
    <m/>
    <s v="HO152"/>
    <m/>
    <s v="LEIG DET AS"/>
    <n v="2021"/>
    <n v="9"/>
    <n v="881"/>
    <x v="1"/>
    <n v="45000"/>
    <n v="45000"/>
  </r>
  <r>
    <n v="142844"/>
    <n v="2"/>
    <s v="1429"/>
    <s v="44203"/>
    <s v="23300"/>
    <m/>
    <s v="HO152"/>
    <m/>
    <s v="@LEIG DET AS"/>
    <n v="2021"/>
    <n v="9"/>
    <n v="0"/>
    <x v="1"/>
    <n v="11250"/>
    <n v="11250"/>
  </r>
  <r>
    <n v="142844"/>
    <n v="2"/>
    <s v="1729"/>
    <s v="44203"/>
    <s v="23300"/>
    <m/>
    <s v="HO152"/>
    <m/>
    <s v="@LEIG DET AS"/>
    <n v="2021"/>
    <n v="9"/>
    <n v="0"/>
    <x v="1"/>
    <n v="-11250"/>
    <n v="-11250"/>
  </r>
  <r>
    <n v="144138"/>
    <n v="2"/>
    <s v="1120"/>
    <s v="12070"/>
    <s v="12000"/>
    <m/>
    <s v="HO152"/>
    <m/>
    <s v="AKTIMED NORGE AS"/>
    <n v="2021"/>
    <n v="8"/>
    <n v="880"/>
    <x v="0"/>
    <n v="1250"/>
    <n v="1250"/>
  </r>
  <r>
    <n v="145989"/>
    <n v="2"/>
    <s v="1230"/>
    <s v="44203"/>
    <s v="23300"/>
    <m/>
    <s v="HO152"/>
    <m/>
    <s v="LEIG DET AS"/>
    <n v="2021"/>
    <n v="10"/>
    <n v="881"/>
    <x v="1"/>
    <n v="45000"/>
    <n v="45000"/>
  </r>
  <r>
    <n v="145989"/>
    <n v="2"/>
    <s v="1429"/>
    <s v="44203"/>
    <s v="23300"/>
    <m/>
    <s v="HO152"/>
    <m/>
    <s v="@LEIG DET AS"/>
    <n v="2021"/>
    <n v="10"/>
    <n v="0"/>
    <x v="1"/>
    <n v="11250"/>
    <n v="11250"/>
  </r>
  <r>
    <n v="145989"/>
    <n v="2"/>
    <s v="1729"/>
    <s v="44203"/>
    <s v="23300"/>
    <m/>
    <s v="HO152"/>
    <m/>
    <s v="@LEIG DET AS"/>
    <n v="2021"/>
    <n v="10"/>
    <n v="0"/>
    <x v="1"/>
    <n v="-11250"/>
    <n v="-11250"/>
  </r>
  <r>
    <n v="151617"/>
    <n v="2"/>
    <s v="1230"/>
    <s v="44203"/>
    <s v="23300"/>
    <m/>
    <s v="HO152"/>
    <m/>
    <s v="LEIG DET AS"/>
    <n v="2021"/>
    <n v="11"/>
    <n v="881"/>
    <x v="1"/>
    <n v="35500"/>
    <n v="35500"/>
  </r>
  <r>
    <n v="151617"/>
    <n v="2"/>
    <s v="1429"/>
    <s v="44203"/>
    <s v="23300"/>
    <m/>
    <s v="HO152"/>
    <m/>
    <s v="@LEIG DET AS"/>
    <n v="2021"/>
    <n v="11"/>
    <n v="0"/>
    <x v="1"/>
    <n v="8875"/>
    <n v="8875"/>
  </r>
  <r>
    <n v="151617"/>
    <n v="2"/>
    <s v="1729"/>
    <s v="44203"/>
    <s v="23300"/>
    <m/>
    <s v="HO152"/>
    <m/>
    <s v="@LEIG DET AS"/>
    <n v="2021"/>
    <n v="11"/>
    <n v="0"/>
    <x v="1"/>
    <n v="-8875"/>
    <n v="-8875"/>
  </r>
  <r>
    <n v="152407"/>
    <n v="2"/>
    <s v="1120"/>
    <s v="12081"/>
    <s v="23300"/>
    <m/>
    <s v="HO152"/>
    <m/>
    <s v="AKTIMED NORGE AS"/>
    <n v="2021"/>
    <n v="10"/>
    <n v="881"/>
    <x v="0"/>
    <n v="612000"/>
    <n v="612000"/>
  </r>
  <r>
    <n v="152407"/>
    <n v="2"/>
    <s v="1429"/>
    <s v="12081"/>
    <s v="23300"/>
    <m/>
    <s v="HO152"/>
    <m/>
    <s v="@AKTIMED NORGE AS"/>
    <n v="2021"/>
    <n v="10"/>
    <n v="0"/>
    <x v="0"/>
    <n v="153000"/>
    <n v="153000"/>
  </r>
  <r>
    <n v="152407"/>
    <n v="2"/>
    <s v="1729"/>
    <s v="12081"/>
    <s v="23300"/>
    <m/>
    <s v="HO152"/>
    <m/>
    <s v="@AKTIMED NORGE AS"/>
    <n v="2021"/>
    <n v="10"/>
    <n v="0"/>
    <x v="0"/>
    <n v="-153000"/>
    <n v="-153000"/>
  </r>
  <r>
    <n v="154931"/>
    <n v="2"/>
    <s v="1230"/>
    <s v="44203"/>
    <s v="23300"/>
    <m/>
    <s v="HO152"/>
    <m/>
    <s v="LUFTHAVNDRIFT AS"/>
    <n v="2021"/>
    <n v="11"/>
    <n v="881"/>
    <x v="2"/>
    <n v="539316.49"/>
    <n v="539316.49"/>
  </r>
  <r>
    <n v="154931"/>
    <n v="2"/>
    <s v="1429"/>
    <s v="44203"/>
    <s v="23300"/>
    <m/>
    <s v="HO152"/>
    <m/>
    <s v="@LUFTHAVNDRIFT AS"/>
    <n v="2021"/>
    <n v="11"/>
    <n v="0"/>
    <x v="2"/>
    <n v="134829.12"/>
    <n v="134829.12"/>
  </r>
  <r>
    <n v="154931"/>
    <n v="2"/>
    <s v="1729"/>
    <s v="44203"/>
    <s v="23300"/>
    <m/>
    <s v="HO152"/>
    <m/>
    <s v="@LUFTHAVNDRIFT AS"/>
    <n v="2021"/>
    <n v="11"/>
    <n v="0"/>
    <x v="2"/>
    <n v="-134829.12"/>
    <n v="-134829.12"/>
  </r>
  <r>
    <n v="154935"/>
    <n v="2"/>
    <s v="1230"/>
    <s v="44203"/>
    <s v="23300"/>
    <m/>
    <s v="HO152"/>
    <m/>
    <s v="LUFTHAVNDRIFT AS"/>
    <n v="2021"/>
    <n v="11"/>
    <n v="881"/>
    <x v="2"/>
    <n v="-539316.5"/>
    <n v="-539316.5"/>
  </r>
  <r>
    <n v="154935"/>
    <n v="2"/>
    <s v="1429"/>
    <s v="44203"/>
    <s v="23300"/>
    <m/>
    <s v="HO152"/>
    <m/>
    <s v="@LUFTHAVNDRIFT AS"/>
    <n v="2021"/>
    <n v="11"/>
    <n v="0"/>
    <x v="2"/>
    <n v="-134829.12"/>
    <n v="-134829.12"/>
  </r>
  <r>
    <n v="154935"/>
    <n v="2"/>
    <s v="1729"/>
    <s v="44203"/>
    <s v="23300"/>
    <m/>
    <s v="HO152"/>
    <m/>
    <s v="@LUFTHAVNDRIFT AS"/>
    <n v="2021"/>
    <n v="11"/>
    <n v="0"/>
    <x v="2"/>
    <n v="134829.12"/>
    <n v="134829.12"/>
  </r>
  <r>
    <n v="154939"/>
    <n v="2"/>
    <s v="1230"/>
    <s v="44203"/>
    <s v="23300"/>
    <m/>
    <s v="HO152"/>
    <m/>
    <s v="LUFTHAVNDRIFT AS"/>
    <n v="2021"/>
    <n v="11"/>
    <n v="881"/>
    <x v="2"/>
    <n v="555495.99"/>
    <n v="555495.99"/>
  </r>
  <r>
    <n v="154939"/>
    <n v="2"/>
    <s v="1429"/>
    <s v="44203"/>
    <s v="23300"/>
    <m/>
    <s v="HO152"/>
    <m/>
    <s v="@LUFTHAVNDRIFT AS"/>
    <n v="2021"/>
    <n v="11"/>
    <n v="0"/>
    <x v="2"/>
    <n v="138874"/>
    <n v="138874"/>
  </r>
  <r>
    <n v="154939"/>
    <n v="2"/>
    <s v="1729"/>
    <s v="44203"/>
    <s v="23300"/>
    <m/>
    <s v="HO152"/>
    <m/>
    <s v="@LUFTHAVNDRIFT AS"/>
    <n v="2021"/>
    <n v="11"/>
    <n v="0"/>
    <x v="2"/>
    <n v="-138874"/>
    <n v="-138874"/>
  </r>
  <r>
    <n v="156472"/>
    <n v="2"/>
    <s v="1230"/>
    <s v="44203"/>
    <s v="23300"/>
    <m/>
    <s v="HO152"/>
    <m/>
    <s v="LEIG DET AS"/>
    <n v="2021"/>
    <n v="12"/>
    <n v="881"/>
    <x v="1"/>
    <n v="45000"/>
    <n v="45000"/>
  </r>
  <r>
    <n v="156472"/>
    <n v="2"/>
    <s v="1429"/>
    <s v="44203"/>
    <s v="23300"/>
    <m/>
    <s v="HO152"/>
    <m/>
    <s v="@LEIG DET AS"/>
    <n v="2021"/>
    <n v="12"/>
    <n v="0"/>
    <x v="1"/>
    <n v="11250"/>
    <n v="11250"/>
  </r>
  <r>
    <n v="156472"/>
    <n v="2"/>
    <s v="1729"/>
    <s v="44203"/>
    <s v="23300"/>
    <m/>
    <s v="HO152"/>
    <m/>
    <s v="@LEIG DET AS"/>
    <n v="2021"/>
    <n v="12"/>
    <n v="0"/>
    <x v="1"/>
    <n v="-11250"/>
    <n v="-11250"/>
  </r>
  <r>
    <n v="950488"/>
    <n v="17"/>
    <s v="1120"/>
    <s v="12081"/>
    <s v="23300"/>
    <m/>
    <s v="HO152"/>
    <m/>
    <s v="Ref. bilag 141920/2 korr mva kode"/>
    <n v="2021"/>
    <n v="8"/>
    <n v="881"/>
    <x v="0"/>
    <n v="-1895500"/>
    <n v="-1895500"/>
  </r>
  <r>
    <n v="950488"/>
    <n v="17"/>
    <s v="1429"/>
    <s v="12081"/>
    <s v="23300"/>
    <m/>
    <s v="HO152"/>
    <m/>
    <s v="@Ref. bilag 141920/2 korr mva kode"/>
    <n v="2021"/>
    <n v="8"/>
    <n v="0"/>
    <x v="1"/>
    <n v="-473875"/>
    <n v="-473875"/>
  </r>
  <r>
    <n v="950488"/>
    <n v="17"/>
    <s v="1729"/>
    <s v="12081"/>
    <s v="23300"/>
    <m/>
    <s v="HO152"/>
    <m/>
    <s v="@Ref. bilag 141920/2 korr mva kode"/>
    <n v="2021"/>
    <n v="8"/>
    <n v="0"/>
    <x v="1"/>
    <n v="473875"/>
    <n v="473875"/>
  </r>
  <r>
    <n v="950488"/>
    <n v="18"/>
    <s v="1120"/>
    <s v="12081"/>
    <s v="23300"/>
    <m/>
    <s v="HO152"/>
    <m/>
    <s v="Ref. bilag 141920/2 korr mva kode"/>
    <n v="2021"/>
    <n v="8"/>
    <n v="880"/>
    <x v="0"/>
    <n v="2369375"/>
    <n v="2369375"/>
  </r>
  <r>
    <n v="950584"/>
    <n v="2"/>
    <s v="1120"/>
    <s v="12081"/>
    <s v="23300"/>
    <m/>
    <s v="HO152"/>
    <m/>
    <s v="Korr prosjektart 148399/2"/>
    <n v="2021"/>
    <n v="10"/>
    <n v="881"/>
    <x v="0"/>
    <n v="1210000"/>
    <n v="1512500"/>
  </r>
  <r>
    <n v="950584"/>
    <n v="2"/>
    <s v="1429"/>
    <s v="12081"/>
    <s v="23300"/>
    <m/>
    <s v="HO152"/>
    <m/>
    <s v="@Korr prosjektart 148399/2"/>
    <n v="2021"/>
    <n v="10"/>
    <n v="0"/>
    <x v="0"/>
    <n v="302500"/>
    <n v="0"/>
  </r>
  <r>
    <n v="950584"/>
    <n v="2"/>
    <s v="1729"/>
    <s v="12081"/>
    <s v="23300"/>
    <m/>
    <s v="HO152"/>
    <m/>
    <s v="@Korr prosjektart 148399/2"/>
    <n v="2021"/>
    <n v="10"/>
    <n v="0"/>
    <x v="0"/>
    <n v="-302500"/>
    <n v="0"/>
  </r>
  <r>
    <n v="950625"/>
    <n v="1"/>
    <s v="1120"/>
    <s v="12081"/>
    <s v="23300"/>
    <m/>
    <s v="HO152"/>
    <m/>
    <s v="Ref. bilag 152407/2 feil mva kode"/>
    <n v="2021"/>
    <n v="10"/>
    <n v="881"/>
    <x v="0"/>
    <n v="-612000"/>
    <n v="-612000"/>
  </r>
  <r>
    <n v="950625"/>
    <n v="1"/>
    <s v="1429"/>
    <s v="12081"/>
    <s v="23300"/>
    <m/>
    <s v="HO152"/>
    <m/>
    <s v="@Ref. bilag 152407/2 feil mva kode"/>
    <n v="2021"/>
    <n v="10"/>
    <n v="0"/>
    <x v="1"/>
    <n v="-153000"/>
    <n v="-153000"/>
  </r>
  <r>
    <n v="950625"/>
    <n v="1"/>
    <s v="1729"/>
    <s v="12081"/>
    <s v="23300"/>
    <m/>
    <s v="HO152"/>
    <m/>
    <s v="@Ref. bilag 152407/2 feil mva kode"/>
    <n v="2021"/>
    <n v="10"/>
    <n v="0"/>
    <x v="1"/>
    <n v="153000"/>
    <n v="153000"/>
  </r>
  <r>
    <n v="950625"/>
    <n v="2"/>
    <s v="1120"/>
    <s v="12081"/>
    <s v="23300"/>
    <m/>
    <s v="HO152"/>
    <m/>
    <s v="Ref. bilag 152407/2 feil mva kode"/>
    <n v="2021"/>
    <n v="10"/>
    <n v="880"/>
    <x v="0"/>
    <n v="765000"/>
    <n v="765000"/>
  </r>
  <r>
    <m/>
    <m/>
    <m/>
    <m/>
    <m/>
    <m/>
    <m/>
    <m/>
    <s v="AKTIMED NORGE AS"/>
    <n v="2021"/>
    <m/>
    <m/>
    <x v="0"/>
    <m/>
    <n v="4225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ell1" cacheId="7" applyNumberFormats="0" applyBorderFormats="0" applyFontFormats="0" applyPatternFormats="0" applyAlignmentFormats="0" applyWidthHeightFormats="1" dataCaption="Verdier" showMissing="1" preserveFormatting="1" useAutoFormatting="1" itemPrintTitles="1" compactData="0" createdVersion="4" updatedVersion="4" indent="0" multipleFieldFilters="0" showMemberPropertyTips="1">
  <location ref="A3:B7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3">
        <item x="0"/>
        <item x="2"/>
        <item x="1"/>
      </items>
    </pivotField>
    <pivotField showAll="0" numFmtId="43"/>
    <pivotField dataField="1" showAll="0"/>
  </pivotFields>
  <rowFields count="1"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mer av Beløp etter retting" fld="14" baseField="0" baseItem="0" numFmtId="165"/>
  </dataFields>
  <formats count="2">
    <format dxfId="5">
      <pivotArea outline="0" fieldPosition="0" collapsedLevelsAreSubtotals="1"/>
    </format>
    <format dxfId="3">
      <pivotArea outline="0" fieldPosition="0" axis="axisValues" dataOnly="0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 topLeftCell="A1">
      <selection activeCell="A2" sqref="A2"/>
    </sheetView>
  </sheetViews>
  <sheetFormatPr defaultColWidth="11.421875" defaultRowHeight="15"/>
  <cols>
    <col min="1" max="1" width="27.7109375" style="0" customWidth="1"/>
    <col min="2" max="2" width="29.00390625" style="7" bestFit="1" customWidth="1"/>
  </cols>
  <sheetData>
    <row r="1" ht="15">
      <c r="A1" t="s">
        <v>58</v>
      </c>
    </row>
    <row r="3" spans="1:2" ht="15">
      <c r="A3" s="5" t="s">
        <v>55</v>
      </c>
      <c r="B3" s="8" t="s">
        <v>54</v>
      </c>
    </row>
    <row r="4" spans="1:2" ht="15">
      <c r="A4" s="6" t="s">
        <v>48</v>
      </c>
      <c r="B4" s="8">
        <v>5667639.5600000005</v>
      </c>
    </row>
    <row r="5" spans="1:2" ht="15">
      <c r="A5" s="6" t="s">
        <v>50</v>
      </c>
      <c r="B5" s="8">
        <v>555495.98</v>
      </c>
    </row>
    <row r="6" spans="1:2" ht="15">
      <c r="A6" s="6" t="s">
        <v>49</v>
      </c>
      <c r="B6" s="8">
        <v>448878</v>
      </c>
    </row>
    <row r="7" spans="1:2" ht="15">
      <c r="A7" s="6" t="s">
        <v>56</v>
      </c>
      <c r="B7" s="8">
        <v>6672013.540000001</v>
      </c>
    </row>
    <row r="9" spans="1:2" ht="15">
      <c r="A9" s="6" t="s">
        <v>57</v>
      </c>
      <c r="B9" s="7">
        <f>spes!O67</f>
        <v>6672013.54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2"/>
  <sheetViews>
    <sheetView workbookViewId="0" topLeftCell="A1">
      <pane ySplit="2" topLeftCell="A45" activePane="bottomLeft" state="frozen"/>
      <selection pane="bottomLeft" activeCell="M69" sqref="M69"/>
    </sheetView>
  </sheetViews>
  <sheetFormatPr defaultColWidth="9.140625" defaultRowHeight="15"/>
  <cols>
    <col min="9" max="9" width="40.7109375" style="0" bestFit="1" customWidth="1"/>
    <col min="13" max="13" width="27.7109375" style="0" bestFit="1" customWidth="1"/>
    <col min="14" max="14" width="13.00390625" style="1" bestFit="1" customWidth="1"/>
    <col min="15" max="15" width="13.00390625" style="0" bestFit="1" customWidth="1"/>
    <col min="16" max="16" width="13.28125" style="0" bestFit="1" customWidth="1"/>
  </cols>
  <sheetData>
    <row r="2" spans="1:16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47</v>
      </c>
      <c r="N2" s="1" t="s">
        <v>12</v>
      </c>
      <c r="O2" t="s">
        <v>46</v>
      </c>
      <c r="P2" t="s">
        <v>51</v>
      </c>
    </row>
    <row r="3" spans="1:15" ht="15">
      <c r="A3">
        <v>123681</v>
      </c>
      <c r="B3">
        <v>2</v>
      </c>
      <c r="C3" t="s">
        <v>13</v>
      </c>
      <c r="D3" t="s">
        <v>14</v>
      </c>
      <c r="E3" t="s">
        <v>15</v>
      </c>
      <c r="G3" t="s">
        <v>16</v>
      </c>
      <c r="I3" t="s">
        <v>17</v>
      </c>
      <c r="J3">
        <v>2021</v>
      </c>
      <c r="K3">
        <v>4</v>
      </c>
      <c r="L3">
        <v>881</v>
      </c>
      <c r="M3" t="s">
        <v>48</v>
      </c>
      <c r="N3" s="1">
        <v>597014.56</v>
      </c>
      <c r="O3" s="4">
        <f aca="true" t="shared" si="0" ref="O3:O29">N3</f>
        <v>597014.56</v>
      </c>
    </row>
    <row r="4" spans="1:15" ht="15">
      <c r="A4">
        <v>123681</v>
      </c>
      <c r="B4">
        <v>2</v>
      </c>
      <c r="C4" t="s">
        <v>18</v>
      </c>
      <c r="D4" t="s">
        <v>14</v>
      </c>
      <c r="E4" t="s">
        <v>15</v>
      </c>
      <c r="G4" t="s">
        <v>16</v>
      </c>
      <c r="I4" t="s">
        <v>19</v>
      </c>
      <c r="J4">
        <v>2021</v>
      </c>
      <c r="K4">
        <v>4</v>
      </c>
      <c r="L4">
        <v>0</v>
      </c>
      <c r="M4" t="s">
        <v>48</v>
      </c>
      <c r="N4" s="1">
        <v>149253.64</v>
      </c>
      <c r="O4" s="4">
        <f t="shared" si="0"/>
        <v>149253.64</v>
      </c>
    </row>
    <row r="5" spans="1:15" ht="15">
      <c r="A5">
        <v>123681</v>
      </c>
      <c r="B5">
        <v>2</v>
      </c>
      <c r="C5" t="s">
        <v>20</v>
      </c>
      <c r="D5" t="s">
        <v>14</v>
      </c>
      <c r="E5" t="s">
        <v>15</v>
      </c>
      <c r="G5" t="s">
        <v>16</v>
      </c>
      <c r="I5" t="s">
        <v>19</v>
      </c>
      <c r="J5">
        <v>2021</v>
      </c>
      <c r="K5">
        <v>4</v>
      </c>
      <c r="L5">
        <v>0</v>
      </c>
      <c r="M5" t="s">
        <v>48</v>
      </c>
      <c r="N5" s="1">
        <v>-149253.64</v>
      </c>
      <c r="O5" s="4">
        <f t="shared" si="0"/>
        <v>-149253.64</v>
      </c>
    </row>
    <row r="6" spans="1:15" ht="15">
      <c r="A6">
        <v>130152</v>
      </c>
      <c r="B6">
        <v>2</v>
      </c>
      <c r="C6" t="s">
        <v>21</v>
      </c>
      <c r="D6" t="s">
        <v>22</v>
      </c>
      <c r="E6" t="s">
        <v>15</v>
      </c>
      <c r="G6" t="s">
        <v>16</v>
      </c>
      <c r="I6" t="s">
        <v>23</v>
      </c>
      <c r="J6">
        <v>2021</v>
      </c>
      <c r="K6">
        <v>5</v>
      </c>
      <c r="L6">
        <v>881</v>
      </c>
      <c r="M6" t="s">
        <v>49</v>
      </c>
      <c r="N6" s="1">
        <v>64714.4</v>
      </c>
      <c r="O6" s="4">
        <f t="shared" si="0"/>
        <v>64714.4</v>
      </c>
    </row>
    <row r="7" spans="1:15" ht="15">
      <c r="A7">
        <v>130152</v>
      </c>
      <c r="B7">
        <v>2</v>
      </c>
      <c r="C7" t="s">
        <v>18</v>
      </c>
      <c r="D7" t="s">
        <v>22</v>
      </c>
      <c r="E7" t="s">
        <v>15</v>
      </c>
      <c r="G7" t="s">
        <v>16</v>
      </c>
      <c r="I7" t="s">
        <v>24</v>
      </c>
      <c r="J7">
        <v>2021</v>
      </c>
      <c r="K7">
        <v>5</v>
      </c>
      <c r="L7">
        <v>0</v>
      </c>
      <c r="M7" t="s">
        <v>49</v>
      </c>
      <c r="N7" s="1">
        <v>16178.6</v>
      </c>
      <c r="O7" s="4">
        <f t="shared" si="0"/>
        <v>16178.6</v>
      </c>
    </row>
    <row r="8" spans="1:15" ht="15">
      <c r="A8">
        <v>130152</v>
      </c>
      <c r="B8">
        <v>2</v>
      </c>
      <c r="C8" t="s">
        <v>20</v>
      </c>
      <c r="D8" t="s">
        <v>22</v>
      </c>
      <c r="E8" t="s">
        <v>15</v>
      </c>
      <c r="G8" t="s">
        <v>16</v>
      </c>
      <c r="I8" t="s">
        <v>24</v>
      </c>
      <c r="J8">
        <v>2021</v>
      </c>
      <c r="K8">
        <v>5</v>
      </c>
      <c r="L8">
        <v>0</v>
      </c>
      <c r="M8" t="s">
        <v>49</v>
      </c>
      <c r="N8" s="1">
        <v>-16178.6</v>
      </c>
      <c r="O8" s="4">
        <f t="shared" si="0"/>
        <v>-16178.6</v>
      </c>
    </row>
    <row r="9" spans="1:15" ht="15">
      <c r="A9">
        <v>132639</v>
      </c>
      <c r="B9">
        <v>2</v>
      </c>
      <c r="C9" t="s">
        <v>21</v>
      </c>
      <c r="D9" t="s">
        <v>22</v>
      </c>
      <c r="E9" t="s">
        <v>15</v>
      </c>
      <c r="G9" t="s">
        <v>16</v>
      </c>
      <c r="I9" t="s">
        <v>25</v>
      </c>
      <c r="J9">
        <v>2021</v>
      </c>
      <c r="K9">
        <v>6</v>
      </c>
      <c r="L9">
        <v>881</v>
      </c>
      <c r="M9" t="s">
        <v>49</v>
      </c>
      <c r="N9" s="1">
        <v>63162.4</v>
      </c>
      <c r="O9" s="4">
        <f t="shared" si="0"/>
        <v>63162.4</v>
      </c>
    </row>
    <row r="10" spans="1:15" ht="15">
      <c r="A10">
        <v>132639</v>
      </c>
      <c r="B10">
        <v>2</v>
      </c>
      <c r="C10" t="s">
        <v>18</v>
      </c>
      <c r="D10" t="s">
        <v>22</v>
      </c>
      <c r="E10" t="s">
        <v>15</v>
      </c>
      <c r="G10" t="s">
        <v>16</v>
      </c>
      <c r="I10" t="s">
        <v>26</v>
      </c>
      <c r="J10">
        <v>2021</v>
      </c>
      <c r="K10">
        <v>6</v>
      </c>
      <c r="L10">
        <v>0</v>
      </c>
      <c r="M10" t="s">
        <v>49</v>
      </c>
      <c r="N10" s="1">
        <v>15790.6</v>
      </c>
      <c r="O10" s="4">
        <f t="shared" si="0"/>
        <v>15790.6</v>
      </c>
    </row>
    <row r="11" spans="1:15" ht="15">
      <c r="A11">
        <v>132639</v>
      </c>
      <c r="B11">
        <v>2</v>
      </c>
      <c r="C11" t="s">
        <v>20</v>
      </c>
      <c r="D11" t="s">
        <v>22</v>
      </c>
      <c r="E11" t="s">
        <v>15</v>
      </c>
      <c r="G11" t="s">
        <v>16</v>
      </c>
      <c r="I11" t="s">
        <v>26</v>
      </c>
      <c r="J11">
        <v>2021</v>
      </c>
      <c r="K11">
        <v>6</v>
      </c>
      <c r="L11">
        <v>0</v>
      </c>
      <c r="M11" t="s">
        <v>49</v>
      </c>
      <c r="N11" s="1">
        <v>-15790.6</v>
      </c>
      <c r="O11" s="4">
        <f t="shared" si="0"/>
        <v>-15790.6</v>
      </c>
    </row>
    <row r="12" spans="1:15" ht="15">
      <c r="A12">
        <v>132665</v>
      </c>
      <c r="B12">
        <v>2</v>
      </c>
      <c r="C12" t="s">
        <v>21</v>
      </c>
      <c r="D12" t="s">
        <v>22</v>
      </c>
      <c r="E12" t="s">
        <v>15</v>
      </c>
      <c r="G12" t="s">
        <v>16</v>
      </c>
      <c r="I12" t="s">
        <v>27</v>
      </c>
      <c r="J12">
        <v>2021</v>
      </c>
      <c r="K12">
        <v>6</v>
      </c>
      <c r="L12">
        <v>881</v>
      </c>
      <c r="M12" t="s">
        <v>49</v>
      </c>
      <c r="N12" s="1">
        <v>14600</v>
      </c>
      <c r="O12" s="4">
        <f t="shared" si="0"/>
        <v>14600</v>
      </c>
    </row>
    <row r="13" spans="1:15" ht="15">
      <c r="A13">
        <v>132665</v>
      </c>
      <c r="B13">
        <v>2</v>
      </c>
      <c r="C13" t="s">
        <v>18</v>
      </c>
      <c r="D13" t="s">
        <v>22</v>
      </c>
      <c r="E13" t="s">
        <v>15</v>
      </c>
      <c r="G13" t="s">
        <v>16</v>
      </c>
      <c r="I13" t="s">
        <v>28</v>
      </c>
      <c r="J13">
        <v>2021</v>
      </c>
      <c r="K13">
        <v>6</v>
      </c>
      <c r="L13">
        <v>0</v>
      </c>
      <c r="M13" t="s">
        <v>49</v>
      </c>
      <c r="N13" s="1">
        <v>3650</v>
      </c>
      <c r="O13" s="4">
        <f t="shared" si="0"/>
        <v>3650</v>
      </c>
    </row>
    <row r="14" spans="1:15" ht="15">
      <c r="A14">
        <v>132665</v>
      </c>
      <c r="B14">
        <v>2</v>
      </c>
      <c r="C14" t="s">
        <v>20</v>
      </c>
      <c r="D14" t="s">
        <v>22</v>
      </c>
      <c r="E14" t="s">
        <v>15</v>
      </c>
      <c r="G14" t="s">
        <v>16</v>
      </c>
      <c r="I14" t="s">
        <v>28</v>
      </c>
      <c r="J14">
        <v>2021</v>
      </c>
      <c r="K14">
        <v>6</v>
      </c>
      <c r="L14">
        <v>0</v>
      </c>
      <c r="M14" t="s">
        <v>49</v>
      </c>
      <c r="N14" s="1">
        <v>-3650</v>
      </c>
      <c r="O14" s="4">
        <f t="shared" si="0"/>
        <v>-3650</v>
      </c>
    </row>
    <row r="15" spans="1:15" ht="15">
      <c r="A15">
        <v>133817</v>
      </c>
      <c r="B15">
        <v>2</v>
      </c>
      <c r="C15" t="s">
        <v>29</v>
      </c>
      <c r="D15" t="s">
        <v>22</v>
      </c>
      <c r="E15" t="s">
        <v>15</v>
      </c>
      <c r="G15" t="s">
        <v>16</v>
      </c>
      <c r="I15" t="s">
        <v>30</v>
      </c>
      <c r="J15">
        <v>2021</v>
      </c>
      <c r="K15">
        <v>6</v>
      </c>
      <c r="L15">
        <v>881</v>
      </c>
      <c r="M15" t="s">
        <v>49</v>
      </c>
      <c r="N15" s="1">
        <v>3606.4</v>
      </c>
      <c r="O15" s="4">
        <f t="shared" si="0"/>
        <v>3606.4</v>
      </c>
    </row>
    <row r="16" spans="1:15" ht="15">
      <c r="A16">
        <v>133817</v>
      </c>
      <c r="B16">
        <v>2</v>
      </c>
      <c r="C16" t="s">
        <v>18</v>
      </c>
      <c r="D16" t="s">
        <v>22</v>
      </c>
      <c r="E16" t="s">
        <v>15</v>
      </c>
      <c r="G16" t="s">
        <v>16</v>
      </c>
      <c r="I16" t="s">
        <v>31</v>
      </c>
      <c r="J16">
        <v>2021</v>
      </c>
      <c r="K16">
        <v>6</v>
      </c>
      <c r="L16">
        <v>0</v>
      </c>
      <c r="M16" t="s">
        <v>49</v>
      </c>
      <c r="N16" s="1">
        <v>901.6</v>
      </c>
      <c r="O16" s="4">
        <f t="shared" si="0"/>
        <v>901.6</v>
      </c>
    </row>
    <row r="17" spans="1:15" ht="15">
      <c r="A17">
        <v>133817</v>
      </c>
      <c r="B17">
        <v>2</v>
      </c>
      <c r="C17" t="s">
        <v>20</v>
      </c>
      <c r="D17" t="s">
        <v>22</v>
      </c>
      <c r="E17" t="s">
        <v>15</v>
      </c>
      <c r="G17" t="s">
        <v>16</v>
      </c>
      <c r="I17" t="s">
        <v>31</v>
      </c>
      <c r="J17">
        <v>2021</v>
      </c>
      <c r="K17">
        <v>6</v>
      </c>
      <c r="L17">
        <v>0</v>
      </c>
      <c r="M17" t="s">
        <v>49</v>
      </c>
      <c r="N17" s="1">
        <v>-901.6</v>
      </c>
      <c r="O17" s="4">
        <f t="shared" si="0"/>
        <v>-901.6</v>
      </c>
    </row>
    <row r="18" spans="1:15" ht="15">
      <c r="A18">
        <v>133840</v>
      </c>
      <c r="B18">
        <v>2</v>
      </c>
      <c r="C18" t="s">
        <v>21</v>
      </c>
      <c r="D18" t="s">
        <v>22</v>
      </c>
      <c r="E18" t="s">
        <v>15</v>
      </c>
      <c r="G18" t="s">
        <v>16</v>
      </c>
      <c r="I18" t="s">
        <v>32</v>
      </c>
      <c r="J18">
        <v>2021</v>
      </c>
      <c r="K18">
        <v>6</v>
      </c>
      <c r="L18">
        <v>881</v>
      </c>
      <c r="M18" t="s">
        <v>49</v>
      </c>
      <c r="N18" s="1">
        <v>78550</v>
      </c>
      <c r="O18" s="4">
        <f t="shared" si="0"/>
        <v>78550</v>
      </c>
    </row>
    <row r="19" spans="1:15" ht="15">
      <c r="A19">
        <v>133840</v>
      </c>
      <c r="B19">
        <v>2</v>
      </c>
      <c r="C19" t="s">
        <v>18</v>
      </c>
      <c r="D19" t="s">
        <v>22</v>
      </c>
      <c r="E19" t="s">
        <v>15</v>
      </c>
      <c r="G19" t="s">
        <v>16</v>
      </c>
      <c r="I19" t="s">
        <v>33</v>
      </c>
      <c r="J19">
        <v>2021</v>
      </c>
      <c r="K19">
        <v>6</v>
      </c>
      <c r="L19">
        <v>0</v>
      </c>
      <c r="M19" t="s">
        <v>49</v>
      </c>
      <c r="N19" s="1">
        <v>19637.5</v>
      </c>
      <c r="O19" s="4">
        <f t="shared" si="0"/>
        <v>19637.5</v>
      </c>
    </row>
    <row r="20" spans="1:15" ht="15">
      <c r="A20">
        <v>133840</v>
      </c>
      <c r="B20">
        <v>2</v>
      </c>
      <c r="C20" t="s">
        <v>20</v>
      </c>
      <c r="D20" t="s">
        <v>22</v>
      </c>
      <c r="E20" t="s">
        <v>15</v>
      </c>
      <c r="G20" t="s">
        <v>16</v>
      </c>
      <c r="I20" t="s">
        <v>33</v>
      </c>
      <c r="J20">
        <v>2021</v>
      </c>
      <c r="K20">
        <v>6</v>
      </c>
      <c r="L20">
        <v>0</v>
      </c>
      <c r="M20" t="s">
        <v>49</v>
      </c>
      <c r="N20" s="1">
        <v>-19637.5</v>
      </c>
      <c r="O20" s="4">
        <f t="shared" si="0"/>
        <v>-19637.5</v>
      </c>
    </row>
    <row r="21" spans="1:15" ht="15">
      <c r="A21">
        <v>138797</v>
      </c>
      <c r="B21">
        <v>2</v>
      </c>
      <c r="C21" t="s">
        <v>29</v>
      </c>
      <c r="D21" t="s">
        <v>22</v>
      </c>
      <c r="E21" t="s">
        <v>15</v>
      </c>
      <c r="G21" t="s">
        <v>16</v>
      </c>
      <c r="I21" t="s">
        <v>23</v>
      </c>
      <c r="J21">
        <v>2021</v>
      </c>
      <c r="K21">
        <v>7</v>
      </c>
      <c r="L21">
        <v>881</v>
      </c>
      <c r="M21" t="s">
        <v>49</v>
      </c>
      <c r="N21" s="1">
        <v>8744.8</v>
      </c>
      <c r="O21" s="4">
        <f t="shared" si="0"/>
        <v>8744.8</v>
      </c>
    </row>
    <row r="22" spans="1:15" ht="15">
      <c r="A22">
        <v>138797</v>
      </c>
      <c r="B22">
        <v>2</v>
      </c>
      <c r="C22" t="s">
        <v>18</v>
      </c>
      <c r="D22" t="s">
        <v>22</v>
      </c>
      <c r="E22" t="s">
        <v>15</v>
      </c>
      <c r="G22" t="s">
        <v>16</v>
      </c>
      <c r="I22" t="s">
        <v>24</v>
      </c>
      <c r="J22">
        <v>2021</v>
      </c>
      <c r="K22">
        <v>7</v>
      </c>
      <c r="L22">
        <v>0</v>
      </c>
      <c r="M22" t="s">
        <v>49</v>
      </c>
      <c r="N22" s="1">
        <v>2186.2</v>
      </c>
      <c r="O22" s="4">
        <f t="shared" si="0"/>
        <v>2186.2</v>
      </c>
    </row>
    <row r="23" spans="1:15" ht="15">
      <c r="A23">
        <v>138797</v>
      </c>
      <c r="B23">
        <v>2</v>
      </c>
      <c r="C23" t="s">
        <v>20</v>
      </c>
      <c r="D23" t="s">
        <v>22</v>
      </c>
      <c r="E23" t="s">
        <v>15</v>
      </c>
      <c r="G23" t="s">
        <v>16</v>
      </c>
      <c r="I23" t="s">
        <v>24</v>
      </c>
      <c r="J23">
        <v>2021</v>
      </c>
      <c r="K23">
        <v>7</v>
      </c>
      <c r="L23">
        <v>0</v>
      </c>
      <c r="M23" t="s">
        <v>49</v>
      </c>
      <c r="N23" s="1">
        <v>-2186.2</v>
      </c>
      <c r="O23" s="4">
        <f t="shared" si="0"/>
        <v>-2186.2</v>
      </c>
    </row>
    <row r="24" spans="1:15" ht="15">
      <c r="A24">
        <v>138855</v>
      </c>
      <c r="B24">
        <v>2</v>
      </c>
      <c r="C24" t="s">
        <v>21</v>
      </c>
      <c r="D24" t="s">
        <v>22</v>
      </c>
      <c r="E24" t="s">
        <v>15</v>
      </c>
      <c r="G24" t="s">
        <v>16</v>
      </c>
      <c r="I24" t="s">
        <v>32</v>
      </c>
      <c r="J24">
        <v>2021</v>
      </c>
      <c r="K24">
        <v>8</v>
      </c>
      <c r="L24">
        <v>881</v>
      </c>
      <c r="M24" t="s">
        <v>49</v>
      </c>
      <c r="N24" s="1">
        <v>45000</v>
      </c>
      <c r="O24" s="4">
        <f t="shared" si="0"/>
        <v>45000</v>
      </c>
    </row>
    <row r="25" spans="1:15" ht="15">
      <c r="A25">
        <v>138855</v>
      </c>
      <c r="B25">
        <v>2</v>
      </c>
      <c r="C25" t="s">
        <v>18</v>
      </c>
      <c r="D25" t="s">
        <v>22</v>
      </c>
      <c r="E25" t="s">
        <v>15</v>
      </c>
      <c r="G25" t="s">
        <v>16</v>
      </c>
      <c r="I25" t="s">
        <v>33</v>
      </c>
      <c r="J25">
        <v>2021</v>
      </c>
      <c r="K25">
        <v>8</v>
      </c>
      <c r="L25">
        <v>0</v>
      </c>
      <c r="M25" t="s">
        <v>49</v>
      </c>
      <c r="N25" s="1">
        <v>11250</v>
      </c>
      <c r="O25" s="4">
        <f t="shared" si="0"/>
        <v>11250</v>
      </c>
    </row>
    <row r="26" spans="1:15" ht="15">
      <c r="A26">
        <v>138855</v>
      </c>
      <c r="B26">
        <v>2</v>
      </c>
      <c r="C26" t="s">
        <v>20</v>
      </c>
      <c r="D26" t="s">
        <v>22</v>
      </c>
      <c r="E26" t="s">
        <v>15</v>
      </c>
      <c r="G26" t="s">
        <v>16</v>
      </c>
      <c r="I26" t="s">
        <v>33</v>
      </c>
      <c r="J26">
        <v>2021</v>
      </c>
      <c r="K26">
        <v>8</v>
      </c>
      <c r="L26">
        <v>0</v>
      </c>
      <c r="M26" t="s">
        <v>49</v>
      </c>
      <c r="N26" s="1">
        <v>-11250</v>
      </c>
      <c r="O26" s="4">
        <f t="shared" si="0"/>
        <v>-11250</v>
      </c>
    </row>
    <row r="27" spans="1:15" ht="15">
      <c r="A27">
        <v>141920</v>
      </c>
      <c r="B27">
        <v>2</v>
      </c>
      <c r="C27" t="s">
        <v>13</v>
      </c>
      <c r="D27" t="s">
        <v>14</v>
      </c>
      <c r="E27" t="s">
        <v>15</v>
      </c>
      <c r="G27" t="s">
        <v>16</v>
      </c>
      <c r="I27" t="s">
        <v>34</v>
      </c>
      <c r="J27">
        <v>2021</v>
      </c>
      <c r="K27">
        <v>8</v>
      </c>
      <c r="L27">
        <v>881</v>
      </c>
      <c r="M27" t="s">
        <v>48</v>
      </c>
      <c r="N27" s="1">
        <v>1895500</v>
      </c>
      <c r="O27" s="4">
        <f t="shared" si="0"/>
        <v>1895500</v>
      </c>
    </row>
    <row r="28" spans="1:15" ht="15">
      <c r="A28">
        <v>141920</v>
      </c>
      <c r="B28">
        <v>2</v>
      </c>
      <c r="C28" t="s">
        <v>18</v>
      </c>
      <c r="D28" t="s">
        <v>14</v>
      </c>
      <c r="E28" t="s">
        <v>15</v>
      </c>
      <c r="G28" t="s">
        <v>16</v>
      </c>
      <c r="I28" t="s">
        <v>35</v>
      </c>
      <c r="J28">
        <v>2021</v>
      </c>
      <c r="K28">
        <v>8</v>
      </c>
      <c r="L28">
        <v>0</v>
      </c>
      <c r="M28" t="s">
        <v>48</v>
      </c>
      <c r="N28" s="1">
        <v>473875</v>
      </c>
      <c r="O28" s="4">
        <f t="shared" si="0"/>
        <v>473875</v>
      </c>
    </row>
    <row r="29" spans="1:15" ht="15">
      <c r="A29">
        <v>141920</v>
      </c>
      <c r="B29">
        <v>2</v>
      </c>
      <c r="C29" t="s">
        <v>20</v>
      </c>
      <c r="D29" t="s">
        <v>14</v>
      </c>
      <c r="E29" t="s">
        <v>15</v>
      </c>
      <c r="G29" t="s">
        <v>16</v>
      </c>
      <c r="I29" t="s">
        <v>35</v>
      </c>
      <c r="J29">
        <v>2021</v>
      </c>
      <c r="K29">
        <v>8</v>
      </c>
      <c r="L29">
        <v>0</v>
      </c>
      <c r="M29" t="s">
        <v>48</v>
      </c>
      <c r="N29" s="1">
        <v>-473875</v>
      </c>
      <c r="O29" s="4">
        <f t="shared" si="0"/>
        <v>-473875</v>
      </c>
    </row>
    <row r="30" spans="1:15" ht="15">
      <c r="A30">
        <v>142844</v>
      </c>
      <c r="B30">
        <v>2</v>
      </c>
      <c r="C30" t="s">
        <v>21</v>
      </c>
      <c r="D30" t="s">
        <v>22</v>
      </c>
      <c r="E30" t="s">
        <v>15</v>
      </c>
      <c r="G30" t="s">
        <v>16</v>
      </c>
      <c r="I30" t="s">
        <v>32</v>
      </c>
      <c r="J30">
        <v>2021</v>
      </c>
      <c r="K30">
        <v>9</v>
      </c>
      <c r="L30">
        <v>881</v>
      </c>
      <c r="M30" t="s">
        <v>49</v>
      </c>
      <c r="N30" s="1">
        <v>45000</v>
      </c>
      <c r="O30" s="4">
        <f>N30</f>
        <v>45000</v>
      </c>
    </row>
    <row r="31" spans="1:15" ht="15">
      <c r="A31">
        <v>142844</v>
      </c>
      <c r="B31">
        <v>2</v>
      </c>
      <c r="C31" t="s">
        <v>18</v>
      </c>
      <c r="D31" t="s">
        <v>22</v>
      </c>
      <c r="E31" t="s">
        <v>15</v>
      </c>
      <c r="G31" t="s">
        <v>16</v>
      </c>
      <c r="I31" t="s">
        <v>33</v>
      </c>
      <c r="J31">
        <v>2021</v>
      </c>
      <c r="K31">
        <v>9</v>
      </c>
      <c r="L31">
        <v>0</v>
      </c>
      <c r="M31" t="s">
        <v>49</v>
      </c>
      <c r="N31" s="1">
        <v>11250</v>
      </c>
      <c r="O31" s="4">
        <f aca="true" t="shared" si="1" ref="O31:O65">N31</f>
        <v>11250</v>
      </c>
    </row>
    <row r="32" spans="1:15" ht="15">
      <c r="A32">
        <v>142844</v>
      </c>
      <c r="B32">
        <v>2</v>
      </c>
      <c r="C32" t="s">
        <v>20</v>
      </c>
      <c r="D32" t="s">
        <v>22</v>
      </c>
      <c r="E32" t="s">
        <v>15</v>
      </c>
      <c r="G32" t="s">
        <v>16</v>
      </c>
      <c r="I32" t="s">
        <v>33</v>
      </c>
      <c r="J32">
        <v>2021</v>
      </c>
      <c r="K32">
        <v>9</v>
      </c>
      <c r="L32">
        <v>0</v>
      </c>
      <c r="M32" t="s">
        <v>49</v>
      </c>
      <c r="N32" s="1">
        <v>-11250</v>
      </c>
      <c r="O32" s="4">
        <f t="shared" si="1"/>
        <v>-11250</v>
      </c>
    </row>
    <row r="33" spans="1:15" ht="15">
      <c r="A33">
        <v>144138</v>
      </c>
      <c r="B33">
        <v>2</v>
      </c>
      <c r="C33" t="s">
        <v>13</v>
      </c>
      <c r="D33" t="s">
        <v>36</v>
      </c>
      <c r="E33" t="s">
        <v>37</v>
      </c>
      <c r="G33" t="s">
        <v>16</v>
      </c>
      <c r="I33" t="s">
        <v>34</v>
      </c>
      <c r="J33">
        <v>2021</v>
      </c>
      <c r="K33">
        <v>8</v>
      </c>
      <c r="L33">
        <v>880</v>
      </c>
      <c r="M33" t="s">
        <v>48</v>
      </c>
      <c r="N33" s="1">
        <v>1250</v>
      </c>
      <c r="O33" s="4">
        <f t="shared" si="1"/>
        <v>1250</v>
      </c>
    </row>
    <row r="34" spans="1:15" ht="15">
      <c r="A34">
        <v>145989</v>
      </c>
      <c r="B34">
        <v>2</v>
      </c>
      <c r="C34" t="s">
        <v>21</v>
      </c>
      <c r="D34" t="s">
        <v>22</v>
      </c>
      <c r="E34" t="s">
        <v>15</v>
      </c>
      <c r="G34" t="s">
        <v>16</v>
      </c>
      <c r="I34" t="s">
        <v>32</v>
      </c>
      <c r="J34">
        <v>2021</v>
      </c>
      <c r="K34">
        <v>10</v>
      </c>
      <c r="L34">
        <v>881</v>
      </c>
      <c r="M34" t="s">
        <v>49</v>
      </c>
      <c r="N34" s="1">
        <v>45000</v>
      </c>
      <c r="O34" s="4">
        <f t="shared" si="1"/>
        <v>45000</v>
      </c>
    </row>
    <row r="35" spans="1:15" ht="15">
      <c r="A35">
        <v>145989</v>
      </c>
      <c r="B35">
        <v>2</v>
      </c>
      <c r="C35" t="s">
        <v>18</v>
      </c>
      <c r="D35" t="s">
        <v>22</v>
      </c>
      <c r="E35" t="s">
        <v>15</v>
      </c>
      <c r="G35" t="s">
        <v>16</v>
      </c>
      <c r="I35" t="s">
        <v>33</v>
      </c>
      <c r="J35">
        <v>2021</v>
      </c>
      <c r="K35">
        <v>10</v>
      </c>
      <c r="L35">
        <v>0</v>
      </c>
      <c r="M35" t="s">
        <v>49</v>
      </c>
      <c r="N35" s="1">
        <v>11250</v>
      </c>
      <c r="O35" s="4">
        <f t="shared" si="1"/>
        <v>11250</v>
      </c>
    </row>
    <row r="36" spans="1:15" ht="15">
      <c r="A36">
        <v>145989</v>
      </c>
      <c r="B36">
        <v>2</v>
      </c>
      <c r="C36" t="s">
        <v>20</v>
      </c>
      <c r="D36" t="s">
        <v>22</v>
      </c>
      <c r="E36" t="s">
        <v>15</v>
      </c>
      <c r="G36" t="s">
        <v>16</v>
      </c>
      <c r="I36" t="s">
        <v>33</v>
      </c>
      <c r="J36">
        <v>2021</v>
      </c>
      <c r="K36">
        <v>10</v>
      </c>
      <c r="L36">
        <v>0</v>
      </c>
      <c r="M36" t="s">
        <v>49</v>
      </c>
      <c r="N36" s="1">
        <v>-11250</v>
      </c>
      <c r="O36" s="4">
        <f t="shared" si="1"/>
        <v>-11250</v>
      </c>
    </row>
    <row r="37" spans="1:15" ht="15">
      <c r="A37">
        <v>151617</v>
      </c>
      <c r="B37">
        <v>2</v>
      </c>
      <c r="C37" t="s">
        <v>21</v>
      </c>
      <c r="D37" t="s">
        <v>22</v>
      </c>
      <c r="E37" t="s">
        <v>15</v>
      </c>
      <c r="G37" t="s">
        <v>16</v>
      </c>
      <c r="I37" t="s">
        <v>32</v>
      </c>
      <c r="J37">
        <v>2021</v>
      </c>
      <c r="K37">
        <v>11</v>
      </c>
      <c r="L37">
        <v>881</v>
      </c>
      <c r="M37" t="s">
        <v>49</v>
      </c>
      <c r="N37" s="1">
        <v>35500</v>
      </c>
      <c r="O37" s="4">
        <f t="shared" si="1"/>
        <v>35500</v>
      </c>
    </row>
    <row r="38" spans="1:15" ht="15">
      <c r="A38">
        <v>151617</v>
      </c>
      <c r="B38">
        <v>2</v>
      </c>
      <c r="C38" t="s">
        <v>18</v>
      </c>
      <c r="D38" t="s">
        <v>22</v>
      </c>
      <c r="E38" t="s">
        <v>15</v>
      </c>
      <c r="G38" t="s">
        <v>16</v>
      </c>
      <c r="I38" t="s">
        <v>33</v>
      </c>
      <c r="J38">
        <v>2021</v>
      </c>
      <c r="K38">
        <v>11</v>
      </c>
      <c r="L38">
        <v>0</v>
      </c>
      <c r="M38" t="s">
        <v>49</v>
      </c>
      <c r="N38" s="1">
        <v>8875</v>
      </c>
      <c r="O38" s="4">
        <f t="shared" si="1"/>
        <v>8875</v>
      </c>
    </row>
    <row r="39" spans="1:15" ht="15">
      <c r="A39">
        <v>151617</v>
      </c>
      <c r="B39">
        <v>2</v>
      </c>
      <c r="C39" t="s">
        <v>20</v>
      </c>
      <c r="D39" t="s">
        <v>22</v>
      </c>
      <c r="E39" t="s">
        <v>15</v>
      </c>
      <c r="G39" t="s">
        <v>16</v>
      </c>
      <c r="I39" t="s">
        <v>33</v>
      </c>
      <c r="J39">
        <v>2021</v>
      </c>
      <c r="K39">
        <v>11</v>
      </c>
      <c r="L39">
        <v>0</v>
      </c>
      <c r="M39" t="s">
        <v>49</v>
      </c>
      <c r="N39" s="1">
        <v>-8875</v>
      </c>
      <c r="O39" s="4">
        <f t="shared" si="1"/>
        <v>-8875</v>
      </c>
    </row>
    <row r="40" spans="1:15" ht="15">
      <c r="A40">
        <v>152407</v>
      </c>
      <c r="B40">
        <v>2</v>
      </c>
      <c r="C40" t="s">
        <v>13</v>
      </c>
      <c r="D40" t="s">
        <v>14</v>
      </c>
      <c r="E40" t="s">
        <v>15</v>
      </c>
      <c r="G40" t="s">
        <v>16</v>
      </c>
      <c r="I40" t="s">
        <v>34</v>
      </c>
      <c r="J40">
        <v>2021</v>
      </c>
      <c r="K40">
        <v>10</v>
      </c>
      <c r="L40">
        <v>881</v>
      </c>
      <c r="M40" t="s">
        <v>48</v>
      </c>
      <c r="N40" s="1">
        <v>612000</v>
      </c>
      <c r="O40" s="4">
        <f t="shared" si="1"/>
        <v>612000</v>
      </c>
    </row>
    <row r="41" spans="1:15" ht="15">
      <c r="A41">
        <v>152407</v>
      </c>
      <c r="B41">
        <v>2</v>
      </c>
      <c r="C41" t="s">
        <v>18</v>
      </c>
      <c r="D41" t="s">
        <v>14</v>
      </c>
      <c r="E41" t="s">
        <v>15</v>
      </c>
      <c r="G41" t="s">
        <v>16</v>
      </c>
      <c r="I41" t="s">
        <v>35</v>
      </c>
      <c r="J41">
        <v>2021</v>
      </c>
      <c r="K41">
        <v>10</v>
      </c>
      <c r="L41">
        <v>0</v>
      </c>
      <c r="M41" t="s">
        <v>48</v>
      </c>
      <c r="N41" s="1">
        <v>153000</v>
      </c>
      <c r="O41" s="4">
        <f t="shared" si="1"/>
        <v>153000</v>
      </c>
    </row>
    <row r="42" spans="1:15" ht="15">
      <c r="A42">
        <v>152407</v>
      </c>
      <c r="B42">
        <v>2</v>
      </c>
      <c r="C42" t="s">
        <v>20</v>
      </c>
      <c r="D42" t="s">
        <v>14</v>
      </c>
      <c r="E42" t="s">
        <v>15</v>
      </c>
      <c r="G42" t="s">
        <v>16</v>
      </c>
      <c r="I42" t="s">
        <v>35</v>
      </c>
      <c r="J42">
        <v>2021</v>
      </c>
      <c r="K42">
        <v>10</v>
      </c>
      <c r="L42">
        <v>0</v>
      </c>
      <c r="M42" t="s">
        <v>48</v>
      </c>
      <c r="N42" s="1">
        <v>-153000</v>
      </c>
      <c r="O42" s="4">
        <f t="shared" si="1"/>
        <v>-153000</v>
      </c>
    </row>
    <row r="43" spans="1:15" ht="15">
      <c r="A43">
        <v>154931</v>
      </c>
      <c r="B43">
        <v>2</v>
      </c>
      <c r="C43" t="s">
        <v>21</v>
      </c>
      <c r="D43" t="s">
        <v>22</v>
      </c>
      <c r="E43" t="s">
        <v>15</v>
      </c>
      <c r="G43" t="s">
        <v>16</v>
      </c>
      <c r="I43" t="s">
        <v>38</v>
      </c>
      <c r="J43">
        <v>2021</v>
      </c>
      <c r="K43">
        <v>11</v>
      </c>
      <c r="L43">
        <v>881</v>
      </c>
      <c r="M43" t="s">
        <v>50</v>
      </c>
      <c r="N43" s="1">
        <v>539316.49</v>
      </c>
      <c r="O43" s="4">
        <f t="shared" si="1"/>
        <v>539316.49</v>
      </c>
    </row>
    <row r="44" spans="1:15" ht="15">
      <c r="A44">
        <v>154931</v>
      </c>
      <c r="B44">
        <v>2</v>
      </c>
      <c r="C44" t="s">
        <v>18</v>
      </c>
      <c r="D44" t="s">
        <v>22</v>
      </c>
      <c r="E44" t="s">
        <v>15</v>
      </c>
      <c r="G44" t="s">
        <v>16</v>
      </c>
      <c r="I44" t="s">
        <v>39</v>
      </c>
      <c r="J44">
        <v>2021</v>
      </c>
      <c r="K44">
        <v>11</v>
      </c>
      <c r="L44">
        <v>0</v>
      </c>
      <c r="M44" t="s">
        <v>50</v>
      </c>
      <c r="N44" s="1">
        <v>134829.12</v>
      </c>
      <c r="O44" s="4">
        <f t="shared" si="1"/>
        <v>134829.12</v>
      </c>
    </row>
    <row r="45" spans="1:15" ht="15">
      <c r="A45">
        <v>154931</v>
      </c>
      <c r="B45">
        <v>2</v>
      </c>
      <c r="C45" t="s">
        <v>20</v>
      </c>
      <c r="D45" t="s">
        <v>22</v>
      </c>
      <c r="E45" t="s">
        <v>15</v>
      </c>
      <c r="G45" t="s">
        <v>16</v>
      </c>
      <c r="I45" t="s">
        <v>39</v>
      </c>
      <c r="J45">
        <v>2021</v>
      </c>
      <c r="K45">
        <v>11</v>
      </c>
      <c r="L45">
        <v>0</v>
      </c>
      <c r="M45" t="s">
        <v>50</v>
      </c>
      <c r="N45" s="1">
        <v>-134829.12</v>
      </c>
      <c r="O45" s="4">
        <f t="shared" si="1"/>
        <v>-134829.12</v>
      </c>
    </row>
    <row r="46" spans="1:15" ht="15">
      <c r="A46">
        <v>154935</v>
      </c>
      <c r="B46">
        <v>2</v>
      </c>
      <c r="C46" t="s">
        <v>21</v>
      </c>
      <c r="D46" t="s">
        <v>22</v>
      </c>
      <c r="E46" t="s">
        <v>15</v>
      </c>
      <c r="G46" t="s">
        <v>16</v>
      </c>
      <c r="I46" t="s">
        <v>38</v>
      </c>
      <c r="J46">
        <v>2021</v>
      </c>
      <c r="K46">
        <v>11</v>
      </c>
      <c r="L46">
        <v>881</v>
      </c>
      <c r="M46" t="s">
        <v>50</v>
      </c>
      <c r="N46" s="1">
        <v>-539316.5</v>
      </c>
      <c r="O46" s="4">
        <f t="shared" si="1"/>
        <v>-539316.5</v>
      </c>
    </row>
    <row r="47" spans="1:15" ht="15">
      <c r="A47">
        <v>154935</v>
      </c>
      <c r="B47">
        <v>2</v>
      </c>
      <c r="C47" t="s">
        <v>18</v>
      </c>
      <c r="D47" t="s">
        <v>22</v>
      </c>
      <c r="E47" t="s">
        <v>15</v>
      </c>
      <c r="G47" t="s">
        <v>16</v>
      </c>
      <c r="I47" t="s">
        <v>39</v>
      </c>
      <c r="J47">
        <v>2021</v>
      </c>
      <c r="K47">
        <v>11</v>
      </c>
      <c r="L47">
        <v>0</v>
      </c>
      <c r="M47" t="s">
        <v>50</v>
      </c>
      <c r="N47" s="1">
        <v>-134829.12</v>
      </c>
      <c r="O47" s="4">
        <f t="shared" si="1"/>
        <v>-134829.12</v>
      </c>
    </row>
    <row r="48" spans="1:15" ht="15">
      <c r="A48">
        <v>154935</v>
      </c>
      <c r="B48">
        <v>2</v>
      </c>
      <c r="C48" t="s">
        <v>20</v>
      </c>
      <c r="D48" t="s">
        <v>22</v>
      </c>
      <c r="E48" t="s">
        <v>15</v>
      </c>
      <c r="G48" t="s">
        <v>16</v>
      </c>
      <c r="I48" t="s">
        <v>39</v>
      </c>
      <c r="J48">
        <v>2021</v>
      </c>
      <c r="K48">
        <v>11</v>
      </c>
      <c r="L48">
        <v>0</v>
      </c>
      <c r="M48" t="s">
        <v>50</v>
      </c>
      <c r="N48" s="1">
        <v>134829.12</v>
      </c>
      <c r="O48" s="4">
        <f t="shared" si="1"/>
        <v>134829.12</v>
      </c>
    </row>
    <row r="49" spans="1:15" ht="15">
      <c r="A49">
        <v>154939</v>
      </c>
      <c r="B49">
        <v>2</v>
      </c>
      <c r="C49" t="s">
        <v>21</v>
      </c>
      <c r="D49" t="s">
        <v>22</v>
      </c>
      <c r="E49" t="s">
        <v>15</v>
      </c>
      <c r="G49" t="s">
        <v>16</v>
      </c>
      <c r="I49" t="s">
        <v>38</v>
      </c>
      <c r="J49">
        <v>2021</v>
      </c>
      <c r="K49">
        <v>11</v>
      </c>
      <c r="L49">
        <v>881</v>
      </c>
      <c r="M49" t="s">
        <v>50</v>
      </c>
      <c r="N49" s="1">
        <v>555495.99</v>
      </c>
      <c r="O49" s="4">
        <f t="shared" si="1"/>
        <v>555495.99</v>
      </c>
    </row>
    <row r="50" spans="1:15" ht="15">
      <c r="A50">
        <v>154939</v>
      </c>
      <c r="B50">
        <v>2</v>
      </c>
      <c r="C50" t="s">
        <v>18</v>
      </c>
      <c r="D50" t="s">
        <v>22</v>
      </c>
      <c r="E50" t="s">
        <v>15</v>
      </c>
      <c r="G50" t="s">
        <v>16</v>
      </c>
      <c r="I50" t="s">
        <v>39</v>
      </c>
      <c r="J50">
        <v>2021</v>
      </c>
      <c r="K50">
        <v>11</v>
      </c>
      <c r="L50">
        <v>0</v>
      </c>
      <c r="M50" t="s">
        <v>50</v>
      </c>
      <c r="N50" s="1">
        <v>138874</v>
      </c>
      <c r="O50" s="4">
        <f t="shared" si="1"/>
        <v>138874</v>
      </c>
    </row>
    <row r="51" spans="1:15" ht="15">
      <c r="A51">
        <v>154939</v>
      </c>
      <c r="B51">
        <v>2</v>
      </c>
      <c r="C51" t="s">
        <v>20</v>
      </c>
      <c r="D51" t="s">
        <v>22</v>
      </c>
      <c r="E51" t="s">
        <v>15</v>
      </c>
      <c r="G51" t="s">
        <v>16</v>
      </c>
      <c r="I51" t="s">
        <v>39</v>
      </c>
      <c r="J51">
        <v>2021</v>
      </c>
      <c r="K51">
        <v>11</v>
      </c>
      <c r="L51">
        <v>0</v>
      </c>
      <c r="M51" t="s">
        <v>50</v>
      </c>
      <c r="N51" s="1">
        <v>-138874</v>
      </c>
      <c r="O51" s="4">
        <f t="shared" si="1"/>
        <v>-138874</v>
      </c>
    </row>
    <row r="52" spans="1:15" ht="15">
      <c r="A52">
        <v>156472</v>
      </c>
      <c r="B52">
        <v>2</v>
      </c>
      <c r="C52" t="s">
        <v>21</v>
      </c>
      <c r="D52" t="s">
        <v>22</v>
      </c>
      <c r="E52" t="s">
        <v>15</v>
      </c>
      <c r="G52" t="s">
        <v>16</v>
      </c>
      <c r="I52" t="s">
        <v>32</v>
      </c>
      <c r="J52">
        <v>2021</v>
      </c>
      <c r="K52">
        <v>12</v>
      </c>
      <c r="L52">
        <v>881</v>
      </c>
      <c r="M52" t="s">
        <v>49</v>
      </c>
      <c r="N52" s="1">
        <v>45000</v>
      </c>
      <c r="O52" s="4">
        <f t="shared" si="1"/>
        <v>45000</v>
      </c>
    </row>
    <row r="53" spans="1:15" ht="15">
      <c r="A53">
        <v>156472</v>
      </c>
      <c r="B53">
        <v>2</v>
      </c>
      <c r="C53" t="s">
        <v>18</v>
      </c>
      <c r="D53" t="s">
        <v>22</v>
      </c>
      <c r="E53" t="s">
        <v>15</v>
      </c>
      <c r="G53" t="s">
        <v>16</v>
      </c>
      <c r="I53" t="s">
        <v>33</v>
      </c>
      <c r="J53">
        <v>2021</v>
      </c>
      <c r="K53">
        <v>12</v>
      </c>
      <c r="L53">
        <v>0</v>
      </c>
      <c r="M53" t="s">
        <v>49</v>
      </c>
      <c r="N53" s="1">
        <v>11250</v>
      </c>
      <c r="O53" s="4">
        <f t="shared" si="1"/>
        <v>11250</v>
      </c>
    </row>
    <row r="54" spans="1:15" ht="15">
      <c r="A54">
        <v>156472</v>
      </c>
      <c r="B54">
        <v>2</v>
      </c>
      <c r="C54" t="s">
        <v>20</v>
      </c>
      <c r="D54" t="s">
        <v>22</v>
      </c>
      <c r="E54" t="s">
        <v>15</v>
      </c>
      <c r="G54" t="s">
        <v>16</v>
      </c>
      <c r="I54" t="s">
        <v>33</v>
      </c>
      <c r="J54">
        <v>2021</v>
      </c>
      <c r="K54">
        <v>12</v>
      </c>
      <c r="L54">
        <v>0</v>
      </c>
      <c r="M54" t="s">
        <v>49</v>
      </c>
      <c r="N54" s="1">
        <v>-11250</v>
      </c>
      <c r="O54" s="4">
        <f t="shared" si="1"/>
        <v>-11250</v>
      </c>
    </row>
    <row r="55" spans="1:15" ht="15">
      <c r="A55">
        <v>950488</v>
      </c>
      <c r="B55">
        <v>17</v>
      </c>
      <c r="C55" t="s">
        <v>13</v>
      </c>
      <c r="D55" t="s">
        <v>14</v>
      </c>
      <c r="E55" t="s">
        <v>15</v>
      </c>
      <c r="G55" t="s">
        <v>16</v>
      </c>
      <c r="I55" t="s">
        <v>40</v>
      </c>
      <c r="J55">
        <v>2021</v>
      </c>
      <c r="K55">
        <v>8</v>
      </c>
      <c r="L55">
        <v>881</v>
      </c>
      <c r="M55" t="s">
        <v>48</v>
      </c>
      <c r="N55" s="1">
        <v>-1895500</v>
      </c>
      <c r="O55" s="4">
        <f t="shared" si="1"/>
        <v>-1895500</v>
      </c>
    </row>
    <row r="56" spans="1:15" ht="15">
      <c r="A56">
        <v>950488</v>
      </c>
      <c r="B56">
        <v>17</v>
      </c>
      <c r="C56" t="s">
        <v>18</v>
      </c>
      <c r="D56" t="s">
        <v>14</v>
      </c>
      <c r="E56" t="s">
        <v>15</v>
      </c>
      <c r="G56" t="s">
        <v>16</v>
      </c>
      <c r="I56" t="s">
        <v>41</v>
      </c>
      <c r="J56">
        <v>2021</v>
      </c>
      <c r="K56">
        <v>8</v>
      </c>
      <c r="L56">
        <v>0</v>
      </c>
      <c r="M56" t="s">
        <v>49</v>
      </c>
      <c r="N56" s="1">
        <v>-473875</v>
      </c>
      <c r="O56" s="4">
        <f t="shared" si="1"/>
        <v>-473875</v>
      </c>
    </row>
    <row r="57" spans="1:15" ht="15">
      <c r="A57">
        <v>950488</v>
      </c>
      <c r="B57">
        <v>17</v>
      </c>
      <c r="C57" t="s">
        <v>20</v>
      </c>
      <c r="D57" t="s">
        <v>14</v>
      </c>
      <c r="E57" t="s">
        <v>15</v>
      </c>
      <c r="G57" t="s">
        <v>16</v>
      </c>
      <c r="I57" t="s">
        <v>41</v>
      </c>
      <c r="J57">
        <v>2021</v>
      </c>
      <c r="K57">
        <v>8</v>
      </c>
      <c r="L57">
        <v>0</v>
      </c>
      <c r="M57" t="s">
        <v>49</v>
      </c>
      <c r="N57" s="1">
        <v>473875</v>
      </c>
      <c r="O57" s="4">
        <f t="shared" si="1"/>
        <v>473875</v>
      </c>
    </row>
    <row r="58" spans="1:15" ht="15">
      <c r="A58">
        <v>950488</v>
      </c>
      <c r="B58">
        <v>18</v>
      </c>
      <c r="C58" t="s">
        <v>13</v>
      </c>
      <c r="D58" t="s">
        <v>14</v>
      </c>
      <c r="E58" t="s">
        <v>15</v>
      </c>
      <c r="G58" t="s">
        <v>16</v>
      </c>
      <c r="I58" t="s">
        <v>40</v>
      </c>
      <c r="J58">
        <v>2021</v>
      </c>
      <c r="K58">
        <v>8</v>
      </c>
      <c r="L58">
        <v>880</v>
      </c>
      <c r="M58" t="s">
        <v>48</v>
      </c>
      <c r="N58" s="1">
        <v>2369375</v>
      </c>
      <c r="O58" s="4">
        <f t="shared" si="1"/>
        <v>2369375</v>
      </c>
    </row>
    <row r="59" spans="1:16" ht="15">
      <c r="A59">
        <v>950584</v>
      </c>
      <c r="B59">
        <v>2</v>
      </c>
      <c r="C59" t="s">
        <v>13</v>
      </c>
      <c r="D59" t="s">
        <v>14</v>
      </c>
      <c r="E59" t="s">
        <v>15</v>
      </c>
      <c r="G59" t="s">
        <v>16</v>
      </c>
      <c r="I59" t="s">
        <v>42</v>
      </c>
      <c r="J59">
        <v>2021</v>
      </c>
      <c r="K59">
        <v>10</v>
      </c>
      <c r="L59" s="3">
        <v>881</v>
      </c>
      <c r="M59" t="s">
        <v>48</v>
      </c>
      <c r="N59" s="2">
        <v>1210000</v>
      </c>
      <c r="O59" s="4">
        <f>N59+N60</f>
        <v>1512500</v>
      </c>
      <c r="P59" t="s">
        <v>52</v>
      </c>
    </row>
    <row r="60" spans="1:16" ht="15">
      <c r="A60">
        <v>950584</v>
      </c>
      <c r="B60">
        <v>2</v>
      </c>
      <c r="C60" t="s">
        <v>18</v>
      </c>
      <c r="D60" t="s">
        <v>14</v>
      </c>
      <c r="E60" t="s">
        <v>15</v>
      </c>
      <c r="G60" t="s">
        <v>16</v>
      </c>
      <c r="I60" t="s">
        <v>43</v>
      </c>
      <c r="J60">
        <v>2021</v>
      </c>
      <c r="K60">
        <v>10</v>
      </c>
      <c r="L60">
        <v>0</v>
      </c>
      <c r="M60" t="s">
        <v>48</v>
      </c>
      <c r="N60" s="2">
        <v>302500</v>
      </c>
      <c r="O60" s="4">
        <v>0</v>
      </c>
      <c r="P60" t="s">
        <v>52</v>
      </c>
    </row>
    <row r="61" spans="1:16" ht="15">
      <c r="A61">
        <v>950584</v>
      </c>
      <c r="B61">
        <v>2</v>
      </c>
      <c r="C61" t="s">
        <v>20</v>
      </c>
      <c r="D61" t="s">
        <v>14</v>
      </c>
      <c r="E61" t="s">
        <v>15</v>
      </c>
      <c r="G61" t="s">
        <v>16</v>
      </c>
      <c r="I61" t="s">
        <v>43</v>
      </c>
      <c r="J61">
        <v>2021</v>
      </c>
      <c r="K61">
        <v>10</v>
      </c>
      <c r="L61">
        <v>0</v>
      </c>
      <c r="M61" t="s">
        <v>48</v>
      </c>
      <c r="N61" s="2">
        <v>-302500</v>
      </c>
      <c r="O61" s="4">
        <v>0</v>
      </c>
      <c r="P61" t="s">
        <v>52</v>
      </c>
    </row>
    <row r="62" spans="1:15" ht="15">
      <c r="A62">
        <v>950625</v>
      </c>
      <c r="B62">
        <v>1</v>
      </c>
      <c r="C62" t="s">
        <v>13</v>
      </c>
      <c r="D62" t="s">
        <v>14</v>
      </c>
      <c r="E62" t="s">
        <v>15</v>
      </c>
      <c r="G62" t="s">
        <v>16</v>
      </c>
      <c r="I62" t="s">
        <v>44</v>
      </c>
      <c r="J62">
        <v>2021</v>
      </c>
      <c r="K62">
        <v>10</v>
      </c>
      <c r="L62">
        <v>881</v>
      </c>
      <c r="M62" t="s">
        <v>48</v>
      </c>
      <c r="N62" s="1">
        <v>-612000</v>
      </c>
      <c r="O62" s="4">
        <f t="shared" si="1"/>
        <v>-612000</v>
      </c>
    </row>
    <row r="63" spans="1:15" ht="15">
      <c r="A63">
        <v>950625</v>
      </c>
      <c r="B63">
        <v>1</v>
      </c>
      <c r="C63" t="s">
        <v>18</v>
      </c>
      <c r="D63" t="s">
        <v>14</v>
      </c>
      <c r="E63" t="s">
        <v>15</v>
      </c>
      <c r="G63" t="s">
        <v>16</v>
      </c>
      <c r="I63" t="s">
        <v>45</v>
      </c>
      <c r="J63">
        <v>2021</v>
      </c>
      <c r="K63">
        <v>10</v>
      </c>
      <c r="L63">
        <v>0</v>
      </c>
      <c r="M63" t="s">
        <v>49</v>
      </c>
      <c r="N63" s="1">
        <v>-153000</v>
      </c>
      <c r="O63" s="4">
        <f t="shared" si="1"/>
        <v>-153000</v>
      </c>
    </row>
    <row r="64" spans="1:15" ht="15">
      <c r="A64">
        <v>950625</v>
      </c>
      <c r="B64">
        <v>1</v>
      </c>
      <c r="C64" t="s">
        <v>20</v>
      </c>
      <c r="D64" t="s">
        <v>14</v>
      </c>
      <c r="E64" t="s">
        <v>15</v>
      </c>
      <c r="G64" t="s">
        <v>16</v>
      </c>
      <c r="I64" t="s">
        <v>45</v>
      </c>
      <c r="J64">
        <v>2021</v>
      </c>
      <c r="K64">
        <v>10</v>
      </c>
      <c r="L64">
        <v>0</v>
      </c>
      <c r="M64" t="s">
        <v>49</v>
      </c>
      <c r="N64" s="1">
        <v>153000</v>
      </c>
      <c r="O64" s="4">
        <f t="shared" si="1"/>
        <v>153000</v>
      </c>
    </row>
    <row r="65" spans="1:15" ht="15">
      <c r="A65">
        <v>950625</v>
      </c>
      <c r="B65">
        <v>2</v>
      </c>
      <c r="C65" t="s">
        <v>13</v>
      </c>
      <c r="D65" t="s">
        <v>14</v>
      </c>
      <c r="E65" t="s">
        <v>15</v>
      </c>
      <c r="G65" t="s">
        <v>16</v>
      </c>
      <c r="I65" t="s">
        <v>44</v>
      </c>
      <c r="J65">
        <v>2021</v>
      </c>
      <c r="K65">
        <v>10</v>
      </c>
      <c r="L65">
        <v>880</v>
      </c>
      <c r="M65" t="s">
        <v>48</v>
      </c>
      <c r="N65" s="1">
        <v>765000</v>
      </c>
      <c r="O65" s="4">
        <f t="shared" si="1"/>
        <v>765000</v>
      </c>
    </row>
    <row r="66" spans="9:16" ht="15">
      <c r="I66" t="s">
        <v>34</v>
      </c>
      <c r="J66">
        <v>2021</v>
      </c>
      <c r="M66" t="s">
        <v>48</v>
      </c>
      <c r="O66" s="4">
        <v>422500</v>
      </c>
      <c r="P66" t="s">
        <v>53</v>
      </c>
    </row>
    <row r="67" spans="14:15" ht="15">
      <c r="N67" s="4">
        <f>SUBTOTAL(9,N3:N66)</f>
        <v>5947013.54</v>
      </c>
      <c r="O67" s="4">
        <f>SUBTOTAL(9,O3:O66)</f>
        <v>6672013.54</v>
      </c>
    </row>
    <row r="68" spans="13:14" ht="15">
      <c r="M68" t="s">
        <v>62</v>
      </c>
      <c r="N68" s="1">
        <f>N67-O67</f>
        <v>-725000</v>
      </c>
    </row>
    <row r="69" ht="15">
      <c r="M69" t="s">
        <v>61</v>
      </c>
    </row>
    <row r="70" spans="13:14" ht="15">
      <c r="M70" t="s">
        <v>59</v>
      </c>
      <c r="N70" s="1">
        <f>N60</f>
        <v>302500</v>
      </c>
    </row>
    <row r="71" spans="13:14" ht="15">
      <c r="M71" t="s">
        <v>60</v>
      </c>
      <c r="N71" s="1">
        <f>O66</f>
        <v>422500</v>
      </c>
    </row>
    <row r="72" ht="15">
      <c r="N72" s="1">
        <f>SUM(N70:N71)</f>
        <v>725000</v>
      </c>
    </row>
  </sheetData>
  <autoFilter ref="A2:O6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Helen Vatland Olsen</cp:lastModifiedBy>
  <dcterms:created xsi:type="dcterms:W3CDTF">2021-12-15T10:58:03Z</dcterms:created>
  <dcterms:modified xsi:type="dcterms:W3CDTF">2021-12-15T12:57:12Z</dcterms:modified>
  <cp:category/>
  <cp:version/>
  <cp:contentType/>
  <cp:contentStatus/>
</cp:coreProperties>
</file>