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720" activeTab="2"/>
  </bookViews>
  <sheets>
    <sheet name="Resultat 2022" sheetId="2" r:id="rId1"/>
    <sheet name="Utleie" sheetId="3" r:id="rId2"/>
    <sheet name="Kafe - forening" sheetId="4" r:id="rId3"/>
    <sheet name="Balanse" sheetId="5" r:id="rId4"/>
  </sheets>
  <definedNames/>
  <calcPr calcId="191029"/>
  <extLst/>
</workbook>
</file>

<file path=xl/sharedStrings.xml><?xml version="1.0" encoding="utf-8"?>
<sst xmlns="http://schemas.openxmlformats.org/spreadsheetml/2006/main" count="175" uniqueCount="106">
  <si>
    <t>Resultatrapport</t>
  </si>
  <si>
    <t>KOPERVIK SANITETSFORENING</t>
  </si>
  <si>
    <t>(2022)</t>
  </si>
  <si>
    <t>Resultat (2022)</t>
  </si>
  <si>
    <t>Regnskapskonto</t>
  </si>
  <si>
    <t>Driftsresultat</t>
  </si>
  <si>
    <r>
      <t>   </t>
    </r>
    <r>
      <rPr>
        <b/>
        <sz val="10"/>
        <color theme="1"/>
        <rFont val="Calibri"/>
        <family val="2"/>
        <scheme val="minor"/>
      </rPr>
      <t>Driftsinntekter</t>
    </r>
  </si>
  <si>
    <r>
      <t>      </t>
    </r>
    <r>
      <rPr>
        <b/>
        <sz val="10"/>
        <color theme="1"/>
        <rFont val="Calibri"/>
        <family val="2"/>
        <scheme val="minor"/>
      </rPr>
      <t>Salgsinntekter</t>
    </r>
  </si>
  <si>
    <t>         3004 Salgsinntekter Kafe</t>
  </si>
  <si>
    <t>         3005 Basar</t>
  </si>
  <si>
    <t>         3006 Ref. Kontingent</t>
  </si>
  <si>
    <t>         3007 Tilskudd/Gaver</t>
  </si>
  <si>
    <r>
      <t>      </t>
    </r>
    <r>
      <rPr>
        <b/>
        <sz val="10"/>
        <color theme="1"/>
        <rFont val="Calibri"/>
        <family val="2"/>
        <scheme val="minor"/>
      </rPr>
      <t>Annen driftsinntekt</t>
    </r>
  </si>
  <si>
    <t>         3600 Leieinntekt fast eiendom</t>
  </si>
  <si>
    <r>
      <t>   </t>
    </r>
    <r>
      <rPr>
        <b/>
        <sz val="10"/>
        <color theme="1"/>
        <rFont val="Calibri"/>
        <family val="2"/>
        <scheme val="minor"/>
      </rPr>
      <t>Driftskostnader</t>
    </r>
  </si>
  <si>
    <r>
      <t>      </t>
    </r>
    <r>
      <rPr>
        <b/>
        <sz val="10"/>
        <color theme="1"/>
        <rFont val="Calibri"/>
        <family val="2"/>
        <scheme val="minor"/>
      </rPr>
      <t>Varekostnad</t>
    </r>
  </si>
  <si>
    <t>         4000 Innkjøp Kafe</t>
  </si>
  <si>
    <t>         4001 Innkjøp Fastelavenspris</t>
  </si>
  <si>
    <t>         4002 Innkjøp Basar</t>
  </si>
  <si>
    <r>
      <t>      </t>
    </r>
    <r>
      <rPr>
        <b/>
        <sz val="10"/>
        <color theme="1"/>
        <rFont val="Calibri"/>
        <family val="2"/>
        <scheme val="minor"/>
      </rPr>
      <t>Lønnskostnad</t>
    </r>
  </si>
  <si>
    <t>         5000 Lønn til ansatte</t>
  </si>
  <si>
    <t>         5020 Feriepenger</t>
  </si>
  <si>
    <r>
      <t>      </t>
    </r>
    <r>
      <rPr>
        <b/>
        <sz val="10"/>
        <color theme="1"/>
        <rFont val="Calibri"/>
        <family val="2"/>
        <scheme val="minor"/>
      </rPr>
      <t>Annen driftskostnad</t>
    </r>
  </si>
  <si>
    <t>         6320 Renovasjon, vann, avløp o.l.</t>
  </si>
  <si>
    <t>         6340 Lys, varme</t>
  </si>
  <si>
    <t>         6360 Renhold</t>
  </si>
  <si>
    <t>         6500 Småanskaffelser</t>
  </si>
  <si>
    <t>         6600 Reparasjon og vedlikehold bygninger</t>
  </si>
  <si>
    <t>         6705 Honorar regnskap</t>
  </si>
  <si>
    <t>         6790 Annen fremmed tjeneste</t>
  </si>
  <si>
    <t>         6800 Kontorrekvisita</t>
  </si>
  <si>
    <t>         6860 Møte, kurs, oppdatering o.l.</t>
  </si>
  <si>
    <t>         6900 Telefon</t>
  </si>
  <si>
    <t>         7140 Reisekostnad, ikke oppgavepliktig</t>
  </si>
  <si>
    <t>         7320 Reklamekostnad</t>
  </si>
  <si>
    <t>         7420 Gave, fradragsberettiget</t>
  </si>
  <si>
    <t>         7500 Forsikringspremie</t>
  </si>
  <si>
    <t>         7770 Bank og kortgebyrer</t>
  </si>
  <si>
    <t>         7790 Annen kostnad, fradragsberettiget</t>
  </si>
  <si>
    <t>Finansinntekter og finanskostnader</t>
  </si>
  <si>
    <r>
      <t>   </t>
    </r>
    <r>
      <rPr>
        <b/>
        <sz val="10"/>
        <color theme="1"/>
        <rFont val="Calibri"/>
        <family val="2"/>
        <scheme val="minor"/>
      </rPr>
      <t>Finanskostnader</t>
    </r>
  </si>
  <si>
    <r>
      <t>      </t>
    </r>
    <r>
      <rPr>
        <b/>
        <sz val="10"/>
        <color theme="1"/>
        <rFont val="Calibri"/>
        <family val="2"/>
        <scheme val="minor"/>
      </rPr>
      <t>Annen finanskostnad</t>
    </r>
  </si>
  <si>
    <t>         8150 Annen rentekostnad</t>
  </si>
  <si>
    <t>         8151 Renter lån</t>
  </si>
  <si>
    <t>Netto finansresultat</t>
  </si>
  <si>
    <t>Ordinært resultat før skattekostnad</t>
  </si>
  <si>
    <t>Ordinært resultat</t>
  </si>
  <si>
    <t>Årsresultat</t>
  </si>
  <si>
    <t>Kafe - forening</t>
  </si>
  <si>
    <t>Balanserapport</t>
  </si>
  <si>
    <t>Balanse (2022)</t>
  </si>
  <si>
    <t>Eiendeler</t>
  </si>
  <si>
    <r>
      <t>   </t>
    </r>
    <r>
      <rPr>
        <b/>
        <sz val="10"/>
        <color theme="1"/>
        <rFont val="Calibri"/>
        <family val="2"/>
        <scheme val="minor"/>
      </rPr>
      <t>Anleggsmidler</t>
    </r>
  </si>
  <si>
    <r>
      <t>      </t>
    </r>
    <r>
      <rPr>
        <b/>
        <sz val="10"/>
        <color theme="1"/>
        <rFont val="Calibri"/>
        <family val="2"/>
        <scheme val="minor"/>
      </rPr>
      <t>Varige driftsmidler</t>
    </r>
  </si>
  <si>
    <r>
      <t>         </t>
    </r>
    <r>
      <rPr>
        <b/>
        <sz val="10"/>
        <color theme="1"/>
        <rFont val="Calibri"/>
        <family val="2"/>
        <scheme val="minor"/>
      </rPr>
      <t>Tomter, bygninger og annen fast eiendom</t>
    </r>
  </si>
  <si>
    <t>            1100 Bygninger utleie</t>
  </si>
  <si>
    <t>            1101 Bygninger forening</t>
  </si>
  <si>
    <r>
      <t>   </t>
    </r>
    <r>
      <rPr>
        <b/>
        <sz val="10"/>
        <color theme="1"/>
        <rFont val="Calibri"/>
        <family val="2"/>
        <scheme val="minor"/>
      </rPr>
      <t>Omløpsmidler</t>
    </r>
  </si>
  <si>
    <r>
      <t>      </t>
    </r>
    <r>
      <rPr>
        <b/>
        <sz val="10"/>
        <color theme="1"/>
        <rFont val="Calibri"/>
        <family val="2"/>
        <scheme val="minor"/>
      </rPr>
      <t>Fordringer</t>
    </r>
  </si>
  <si>
    <r>
      <t>         </t>
    </r>
    <r>
      <rPr>
        <b/>
        <sz val="10"/>
        <color theme="1"/>
        <rFont val="Calibri"/>
        <family val="2"/>
        <scheme val="minor"/>
      </rPr>
      <t>Andre fordringer</t>
    </r>
  </si>
  <si>
    <t>            1579 Andre kortsiktige fordringer</t>
  </si>
  <si>
    <t>            1740 Forskuddsbetalt, ikke påløpt lønn</t>
  </si>
  <si>
    <r>
      <t>      </t>
    </r>
    <r>
      <rPr>
        <b/>
        <sz val="10"/>
        <color theme="1"/>
        <rFont val="Calibri"/>
        <family val="2"/>
        <scheme val="minor"/>
      </rPr>
      <t>Bankinnskudd, kontanter og lignende</t>
    </r>
  </si>
  <si>
    <t>         1920 Drift utleie 3361.18.21668</t>
  </si>
  <si>
    <t>         1921 Utleie 3315.56.30162</t>
  </si>
  <si>
    <t>         1922 Kafe 3361.17.98658</t>
  </si>
  <si>
    <t>         1930 Kortkonto 3361.22.70797</t>
  </si>
  <si>
    <t>         1931 Yngres 7370.05.08967</t>
  </si>
  <si>
    <t>         1932 Coop inkl medlemsinnskudd</t>
  </si>
  <si>
    <t>Egenkapital og gjeld</t>
  </si>
  <si>
    <r>
      <t>   </t>
    </r>
    <r>
      <rPr>
        <b/>
        <sz val="10"/>
        <color theme="1"/>
        <rFont val="Calibri"/>
        <family val="2"/>
        <scheme val="minor"/>
      </rPr>
      <t>Egenkapital</t>
    </r>
  </si>
  <si>
    <r>
      <t>      </t>
    </r>
    <r>
      <rPr>
        <b/>
        <sz val="10"/>
        <color theme="1"/>
        <rFont val="Calibri"/>
        <family val="2"/>
        <scheme val="minor"/>
      </rPr>
      <t>Opptjent egenkapital</t>
    </r>
  </si>
  <si>
    <r>
      <t>         </t>
    </r>
    <r>
      <rPr>
        <b/>
        <sz val="10"/>
        <color theme="1"/>
        <rFont val="Calibri"/>
        <family val="2"/>
        <scheme val="minor"/>
      </rPr>
      <t>Annen egenkapital</t>
    </r>
  </si>
  <si>
    <t>            2050 Annen egenkapital</t>
  </si>
  <si>
    <r>
      <t>      </t>
    </r>
    <r>
      <rPr>
        <b/>
        <sz val="10"/>
        <color theme="1"/>
        <rFont val="Calibri"/>
        <family val="2"/>
        <scheme val="minor"/>
      </rPr>
      <t>Udisponert resultat</t>
    </r>
  </si>
  <si>
    <r>
      <t>   </t>
    </r>
    <r>
      <rPr>
        <b/>
        <sz val="10"/>
        <color theme="1"/>
        <rFont val="Calibri"/>
        <family val="2"/>
        <scheme val="minor"/>
      </rPr>
      <t>Gjeld</t>
    </r>
  </si>
  <si>
    <r>
      <t>      </t>
    </r>
    <r>
      <rPr>
        <b/>
        <sz val="10"/>
        <color theme="1"/>
        <rFont val="Calibri"/>
        <family val="2"/>
        <scheme val="minor"/>
      </rPr>
      <t>Annen langsiktig gjeld</t>
    </r>
  </si>
  <si>
    <r>
      <t>         </t>
    </r>
    <r>
      <rPr>
        <b/>
        <sz val="10"/>
        <color theme="1"/>
        <rFont val="Calibri"/>
        <family val="2"/>
        <scheme val="minor"/>
      </rPr>
      <t>Gjeld til kredittinstitusjoner</t>
    </r>
  </si>
  <si>
    <t>            2240 Lån 3361.79.37382</t>
  </si>
  <si>
    <t>            2242 Husbank 13548299 0</t>
  </si>
  <si>
    <r>
      <t>      </t>
    </r>
    <r>
      <rPr>
        <b/>
        <sz val="10"/>
        <color theme="1"/>
        <rFont val="Calibri"/>
        <family val="2"/>
        <scheme val="minor"/>
      </rPr>
      <t>Kortsiktig gjeld</t>
    </r>
  </si>
  <si>
    <r>
      <t>         </t>
    </r>
    <r>
      <rPr>
        <b/>
        <sz val="10"/>
        <color theme="1"/>
        <rFont val="Calibri"/>
        <family val="2"/>
        <scheme val="minor"/>
      </rPr>
      <t>Leverandørgjeld</t>
    </r>
  </si>
  <si>
    <t>            2400 Leverandørgjeld</t>
  </si>
  <si>
    <r>
      <t>         </t>
    </r>
    <r>
      <rPr>
        <b/>
        <sz val="10"/>
        <color theme="1"/>
        <rFont val="Calibri"/>
        <family val="2"/>
        <scheme val="minor"/>
      </rPr>
      <t>Skyldige offentlige avgifter</t>
    </r>
  </si>
  <si>
    <t>            2600 Forskuddstrekk</t>
  </si>
  <si>
    <r>
      <t>         </t>
    </r>
    <r>
      <rPr>
        <b/>
        <sz val="10"/>
        <color theme="1"/>
        <rFont val="Calibri"/>
        <family val="2"/>
        <scheme val="minor"/>
      </rPr>
      <t>Annen kortsiktig gjeld</t>
    </r>
  </si>
  <si>
    <t>            2940 Skyldig feriepenger</t>
  </si>
  <si>
    <t>            2956 Depositum</t>
  </si>
  <si>
    <t>            2990 Annen kortsiktig gjeld</t>
  </si>
  <si>
    <t>      Salgsinntekter</t>
  </si>
  <si>
    <t>   Driftsinntekter</t>
  </si>
  <si>
    <t>         3600 Leieinntekt på kafeen</t>
  </si>
  <si>
    <t>      Varekostnad</t>
  </si>
  <si>
    <t>   Driftskostnader</t>
  </si>
  <si>
    <t>Forslag til budsjett 2023</t>
  </si>
  <si>
    <t>      Lønnskostnad</t>
  </si>
  <si>
    <t>         3600 Leieinntekt på leiligheter</t>
  </si>
  <si>
    <t>         6900 Telefon, internett, linjeforbindelse brannalarm etc.</t>
  </si>
  <si>
    <t>         8151 Renter på husbanklån</t>
  </si>
  <si>
    <t>        Avdrag på banklån skudenes &amp; åkra (327489,-)</t>
  </si>
  <si>
    <t>   Finanskostnader</t>
  </si>
  <si>
    <t>Tilskudd til drift fra kafekontoens overskudd</t>
  </si>
  <si>
    <t>Overførsel til driftskonto, til nedbetaling av banklån</t>
  </si>
  <si>
    <t>DRIFT</t>
  </si>
  <si>
    <t>Driftsinntekter</t>
  </si>
  <si>
    <t>         3003 Salgsinntekter fastelavensris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</si>
</sst>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.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7E8E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2C2C2"/>
      </left>
      <right style="thin">
        <color rgb="FFC2C2C2"/>
      </right>
      <top style="thin">
        <color rgb="FFC2C2C2"/>
      </top>
      <bottom style="thin">
        <color rgb="FFC2C2C2"/>
      </bottom>
    </border>
    <border>
      <left/>
      <right style="thin">
        <color rgb="FFC2C2C2"/>
      </right>
      <top style="thin">
        <color rgb="FFC2C2C2"/>
      </top>
      <bottom style="thin">
        <color rgb="FFC2C2C2"/>
      </bottom>
    </border>
    <border>
      <left style="thin">
        <color rgb="FFC2C2C2"/>
      </left>
      <right/>
      <top style="thin">
        <color rgb="FFC2C2C2"/>
      </top>
      <bottom/>
    </border>
    <border>
      <left/>
      <right style="thin">
        <color rgb="FFC2C2C2"/>
      </right>
      <top style="thin">
        <color rgb="FFC2C2C2"/>
      </top>
      <bottom/>
    </border>
    <border>
      <left style="thin">
        <color rgb="FFC2C2C2"/>
      </left>
      <right/>
      <top/>
      <bottom style="thin">
        <color rgb="FFC2C2C2"/>
      </bottom>
    </border>
    <border>
      <left/>
      <right style="thin">
        <color rgb="FFC2C2C2"/>
      </right>
      <top/>
      <bottom style="thin">
        <color rgb="FFC2C2C2"/>
      </bottom>
    </border>
    <border>
      <left style="thin">
        <color rgb="FFC2C2C2"/>
      </left>
      <right/>
      <top style="thin">
        <color rgb="FFC2C2C2"/>
      </top>
      <bottom style="thin">
        <color rgb="FFC2C2C2"/>
      </bottom>
    </border>
    <border>
      <left style="thin">
        <color rgb="FFC2C2C2"/>
      </left>
      <right style="thin">
        <color rgb="FFC2C2C2"/>
      </right>
      <top style="thin">
        <color rgb="FFC2C2C2"/>
      </top>
      <bottom/>
    </border>
    <border>
      <left style="thin">
        <color rgb="FFC2C2C2"/>
      </left>
      <right style="thin">
        <color rgb="FFC2C2C2"/>
      </right>
      <top/>
      <bottom style="thin">
        <color rgb="FFC2C2C2"/>
      </bottom>
    </border>
    <border>
      <left style="medium"/>
      <right style="thin">
        <color rgb="FFC2C2C2"/>
      </right>
      <top style="medium"/>
      <bottom style="medium"/>
    </border>
    <border>
      <left/>
      <right style="thin">
        <color rgb="FFC2C2C2"/>
      </right>
      <top/>
      <bottom/>
    </border>
    <border>
      <left style="thin">
        <color rgb="FFC2C2C2"/>
      </left>
      <right/>
      <top/>
      <bottom/>
    </border>
    <border>
      <left style="medium"/>
      <right/>
      <top style="medium"/>
      <bottom style="medium"/>
    </border>
    <border>
      <left style="thin">
        <color rgb="FFC2C2C2"/>
      </left>
      <right style="thin">
        <color rgb="FFC2C2C2"/>
      </right>
      <top/>
      <bottom/>
    </border>
    <border>
      <left style="thin">
        <color rgb="FFC2C2C2"/>
      </left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0">
    <xf numFmtId="0" fontId="0" fillId="0" borderId="0" xfId="0"/>
    <xf numFmtId="49" fontId="19" fillId="0" borderId="0" xfId="0" applyNumberFormat="1" applyFont="1"/>
    <xf numFmtId="49" fontId="20" fillId="0" borderId="0" xfId="0" applyNumberFormat="1" applyFont="1"/>
    <xf numFmtId="49" fontId="16" fillId="0" borderId="0" xfId="0" applyNumberFormat="1" applyFont="1"/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164" fontId="18" fillId="0" borderId="10" xfId="20" applyNumberFormat="1" applyFont="1" applyBorder="1" applyAlignment="1">
      <alignment vertical="top" wrapText="1"/>
    </xf>
    <xf numFmtId="164" fontId="21" fillId="0" borderId="10" xfId="20" applyNumberFormat="1" applyFont="1" applyBorder="1" applyAlignment="1">
      <alignment vertical="top" wrapText="1"/>
    </xf>
    <xf numFmtId="164" fontId="0" fillId="0" borderId="10" xfId="2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1" xfId="20" applyNumberFormat="1" applyFont="1" applyBorder="1" applyAlignment="1">
      <alignment vertical="top" wrapText="1"/>
    </xf>
    <xf numFmtId="49" fontId="20" fillId="0" borderId="12" xfId="0" applyNumberFormat="1" applyFont="1" applyBorder="1" applyAlignment="1">
      <alignment vertical="top" wrapText="1"/>
    </xf>
    <xf numFmtId="49" fontId="20" fillId="0" borderId="13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vertical="top" wrapText="1"/>
    </xf>
    <xf numFmtId="49" fontId="20" fillId="0" borderId="15" xfId="0" applyNumberFormat="1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33" borderId="17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49" fontId="20" fillId="0" borderId="12" xfId="0" applyNumberFormat="1" applyFont="1" applyBorder="1" applyAlignment="1">
      <alignment vertical="top" wrapText="1"/>
    </xf>
    <xf numFmtId="49" fontId="20" fillId="0" borderId="13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vertical="top" wrapText="1"/>
    </xf>
    <xf numFmtId="49" fontId="20" fillId="0" borderId="15" xfId="0" applyNumberFormat="1" applyFont="1" applyBorder="1" applyAlignment="1">
      <alignment vertical="top" wrapText="1"/>
    </xf>
    <xf numFmtId="14" fontId="18" fillId="33" borderId="17" xfId="0" applyNumberFormat="1" applyFont="1" applyFill="1" applyBorder="1" applyAlignment="1">
      <alignment horizontal="left" vertical="center" wrapText="1"/>
    </xf>
    <xf numFmtId="14" fontId="18" fillId="33" borderId="18" xfId="0" applyNumberFormat="1" applyFont="1" applyFill="1" applyBorder="1" applyAlignment="1">
      <alignment horizontal="left" vertical="center" wrapText="1"/>
    </xf>
    <xf numFmtId="0" fontId="6" fillId="2" borderId="10" xfId="26" applyBorder="1" applyAlignment="1">
      <alignment vertical="top"/>
    </xf>
    <xf numFmtId="164" fontId="6" fillId="2" borderId="10" xfId="26" applyNumberFormat="1" applyBorder="1" applyAlignment="1">
      <alignment vertical="top" wrapText="1"/>
    </xf>
    <xf numFmtId="0" fontId="0" fillId="32" borderId="10" xfId="61" applyBorder="1" applyAlignment="1">
      <alignment vertical="top"/>
    </xf>
    <xf numFmtId="0" fontId="0" fillId="16" borderId="10" xfId="45" applyBorder="1" applyAlignment="1">
      <alignment vertical="top"/>
    </xf>
    <xf numFmtId="0" fontId="0" fillId="0" borderId="0" xfId="0"/>
    <xf numFmtId="0" fontId="22" fillId="0" borderId="0" xfId="0" applyFont="1" applyAlignment="1">
      <alignment horizontal="right"/>
    </xf>
    <xf numFmtId="49" fontId="23" fillId="0" borderId="0" xfId="0" applyNumberFormat="1" applyFont="1"/>
    <xf numFmtId="0" fontId="8" fillId="4" borderId="10" xfId="28" applyBorder="1" applyAlignment="1">
      <alignment vertical="top"/>
    </xf>
    <xf numFmtId="164" fontId="8" fillId="4" borderId="10" xfId="28" applyNumberFormat="1" applyBorder="1" applyAlignment="1">
      <alignment vertical="top" wrapText="1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vertical="top" wrapText="1"/>
    </xf>
    <xf numFmtId="0" fontId="6" fillId="2" borderId="19" xfId="26" applyBorder="1" applyAlignment="1">
      <alignment vertical="top"/>
    </xf>
    <xf numFmtId="0" fontId="7" fillId="3" borderId="10" xfId="27" applyBorder="1" applyAlignment="1">
      <alignment vertical="top"/>
    </xf>
    <xf numFmtId="49" fontId="20" fillId="0" borderId="20" xfId="0" applyNumberFormat="1" applyFont="1" applyBorder="1" applyAlignment="1">
      <alignment vertical="top" wrapText="1"/>
    </xf>
    <xf numFmtId="0" fontId="7" fillId="3" borderId="17" xfId="27" applyBorder="1" applyAlignment="1">
      <alignment vertical="top"/>
    </xf>
    <xf numFmtId="49" fontId="20" fillId="0" borderId="21" xfId="0" applyNumberFormat="1" applyFont="1" applyBorder="1" applyAlignment="1">
      <alignment vertical="top" wrapText="1"/>
    </xf>
    <xf numFmtId="0" fontId="6" fillId="2" borderId="22" xfId="26" applyBorder="1" applyAlignment="1">
      <alignment vertical="top"/>
    </xf>
    <xf numFmtId="0" fontId="18" fillId="0" borderId="23" xfId="0" applyFont="1" applyFill="1" applyBorder="1" applyAlignment="1">
      <alignment vertical="top"/>
    </xf>
    <xf numFmtId="49" fontId="22" fillId="0" borderId="0" xfId="0" applyNumberFormat="1" applyFont="1"/>
    <xf numFmtId="164" fontId="18" fillId="0" borderId="10" xfId="20" applyNumberFormat="1" applyFont="1" applyBorder="1" applyAlignment="1">
      <alignment horizontal="right" vertical="top" wrapText="1"/>
    </xf>
    <xf numFmtId="164" fontId="0" fillId="32" borderId="10" xfId="61" applyNumberFormat="1" applyBorder="1" applyAlignment="1">
      <alignment horizontal="right" vertical="top" wrapText="1"/>
    </xf>
    <xf numFmtId="164" fontId="0" fillId="0" borderId="10" xfId="20" applyNumberFormat="1" applyFont="1" applyBorder="1" applyAlignment="1">
      <alignment horizontal="right" vertical="top" wrapText="1"/>
    </xf>
    <xf numFmtId="164" fontId="0" fillId="16" borderId="10" xfId="45" applyNumberFormat="1" applyBorder="1" applyAlignment="1">
      <alignment horizontal="right" vertical="top" wrapText="1"/>
    </xf>
    <xf numFmtId="164" fontId="18" fillId="0" borderId="23" xfId="20" applyNumberFormat="1" applyFont="1" applyFill="1" applyBorder="1" applyAlignment="1">
      <alignment horizontal="right" vertical="top" wrapText="1"/>
    </xf>
    <xf numFmtId="164" fontId="21" fillId="0" borderId="10" xfId="20" applyNumberFormat="1" applyFont="1" applyBorder="1" applyAlignment="1">
      <alignment horizontal="right" vertical="top" wrapText="1"/>
    </xf>
    <xf numFmtId="164" fontId="6" fillId="2" borderId="10" xfId="26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164" fontId="18" fillId="0" borderId="17" xfId="20" applyNumberFormat="1" applyFont="1" applyBorder="1" applyAlignment="1">
      <alignment horizontal="right" vertical="top" wrapText="1"/>
    </xf>
    <xf numFmtId="164" fontId="7" fillId="3" borderId="24" xfId="27" applyNumberFormat="1" applyBorder="1" applyAlignment="1">
      <alignment horizontal="right" vertical="top" wrapText="1"/>
    </xf>
    <xf numFmtId="0" fontId="0" fillId="0" borderId="0" xfId="0" applyAlignment="1">
      <alignment horizontal="right"/>
    </xf>
    <xf numFmtId="164" fontId="24" fillId="2" borderId="24" xfId="26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164" fontId="6" fillId="2" borderId="24" xfId="26" applyNumberFormat="1" applyBorder="1" applyAlignment="1">
      <alignment horizontal="right" vertical="top" wrapText="1"/>
    </xf>
    <xf numFmtId="164" fontId="0" fillId="0" borderId="18" xfId="20" applyNumberFormat="1" applyFont="1" applyBorder="1" applyAlignment="1">
      <alignment horizontal="right" vertical="top" wrapText="1"/>
    </xf>
    <xf numFmtId="164" fontId="7" fillId="3" borderId="10" xfId="27" applyNumberFormat="1" applyBorder="1" applyAlignment="1">
      <alignment horizontal="right" vertical="top" wrapText="1"/>
    </xf>
    <xf numFmtId="164" fontId="7" fillId="3" borderId="17" xfId="27" applyNumberFormat="1" applyBorder="1" applyAlignment="1">
      <alignment horizontal="right" vertical="top" wrapText="1"/>
    </xf>
    <xf numFmtId="164" fontId="6" fillId="2" borderId="25" xfId="26" applyNumberFormat="1" applyBorder="1" applyAlignment="1">
      <alignment horizontal="right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7" fillId="3" borderId="19" xfId="27" applyBorder="1" applyAlignment="1">
      <alignment horizontal="left" vertical="top"/>
    </xf>
    <xf numFmtId="0" fontId="0" fillId="0" borderId="0" xfId="0" applyAlignment="1">
      <alignment horizontal="left"/>
    </xf>
    <xf numFmtId="0" fontId="24" fillId="2" borderId="19" xfId="26" applyFont="1" applyBorder="1" applyAlignment="1">
      <alignment horizontal="left" vertical="top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ittel" xfId="21"/>
    <cellStyle name="Overskrift 1" xfId="22"/>
    <cellStyle name="Overskrift 2" xfId="23"/>
    <cellStyle name="Overskrift 3" xfId="24"/>
    <cellStyle name="Overskrift 4" xfId="25"/>
    <cellStyle name="God" xfId="26"/>
    <cellStyle name="Dårlig" xfId="27"/>
    <cellStyle name="Nøytral" xfId="28"/>
    <cellStyle name="Inndata" xfId="29"/>
    <cellStyle name="Utdata" xfId="30"/>
    <cellStyle name="Beregning" xfId="31"/>
    <cellStyle name="Koblet celle" xfId="32"/>
    <cellStyle name="Kontrollcelle" xfId="33"/>
    <cellStyle name="Varseltekst" xfId="34"/>
    <cellStyle name="Merknad" xfId="35"/>
    <cellStyle name="Forklarende tekst" xfId="36"/>
    <cellStyle name="Totalt" xfId="37"/>
    <cellStyle name="Uthevingsfarge1" xfId="38"/>
    <cellStyle name="20 % – uthevingsfarge 1" xfId="39"/>
    <cellStyle name="40 % – uthevingsfarge 1" xfId="40"/>
    <cellStyle name="60 % – uthevingsfarge 1" xfId="41"/>
    <cellStyle name="Uthevingsfarge2" xfId="42"/>
    <cellStyle name="20 % – uthevingsfarge 2" xfId="43"/>
    <cellStyle name="40 % – uthevingsfarge 2" xfId="44"/>
    <cellStyle name="60 % – uthevingsfarge 2" xfId="45"/>
    <cellStyle name="Uthevingsfarge3" xfId="46"/>
    <cellStyle name="20 % – uthevingsfarge 3" xfId="47"/>
    <cellStyle name="40 % – uthevingsfarge 3" xfId="48"/>
    <cellStyle name="60 % – uthevingsfarge 3" xfId="49"/>
    <cellStyle name="Uthevingsfarge4" xfId="50"/>
    <cellStyle name="20 % – uthevingsfarge 4" xfId="51"/>
    <cellStyle name="40 % – uthevingsfarge 4" xfId="52"/>
    <cellStyle name="60 % – uthevingsfarge 4" xfId="53"/>
    <cellStyle name="Uthevingsfarge5" xfId="54"/>
    <cellStyle name="20 % – uthevingsfarge 5" xfId="55"/>
    <cellStyle name="40 % – uthevingsfarge 5" xfId="56"/>
    <cellStyle name="60 % – uthevingsfarge 5" xfId="57"/>
    <cellStyle name="Uthevingsfarge6" xfId="58"/>
    <cellStyle name="20 % – uthevingsfarge 6" xfId="59"/>
    <cellStyle name="40 % – uthevingsfarge 6" xfId="60"/>
    <cellStyle name="60 % – uthevingsfarge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5"/>
  <sheetViews>
    <sheetView showGridLines="0" workbookViewId="0" topLeftCell="A27">
      <selection activeCell="B55" sqref="B55"/>
    </sheetView>
  </sheetViews>
  <sheetFormatPr defaultColWidth="11.421875" defaultRowHeight="15"/>
  <cols>
    <col min="1" max="1" width="62.28125" style="0" customWidth="1"/>
    <col min="2" max="2" width="23.7109375" style="0" customWidth="1"/>
  </cols>
  <sheetData>
    <row r="1" ht="21">
      <c r="A1" s="1" t="s">
        <v>0</v>
      </c>
    </row>
    <row r="3" ht="15.75">
      <c r="A3" s="2" t="s">
        <v>1</v>
      </c>
    </row>
    <row r="5" ht="15">
      <c r="A5" s="3" t="s">
        <v>2</v>
      </c>
    </row>
    <row r="7" spans="1:2" ht="15">
      <c r="A7" s="17" t="s">
        <v>3</v>
      </c>
      <c r="B7" s="18"/>
    </row>
    <row r="8" spans="1:2" ht="15">
      <c r="A8" s="19" t="s">
        <v>4</v>
      </c>
      <c r="B8" s="19">
        <v>2022</v>
      </c>
    </row>
    <row r="9" spans="1:2" ht="15">
      <c r="A9" s="20"/>
      <c r="B9" s="20"/>
    </row>
    <row r="10" spans="1:2" ht="15">
      <c r="A10" s="21" t="s">
        <v>5</v>
      </c>
      <c r="B10" s="22"/>
    </row>
    <row r="11" spans="1:2" ht="15">
      <c r="A11" s="23"/>
      <c r="B11" s="24"/>
    </row>
    <row r="12" spans="1:2" ht="15">
      <c r="A12" s="4" t="s">
        <v>6</v>
      </c>
      <c r="B12" s="5"/>
    </row>
    <row r="13" spans="1:2" ht="15">
      <c r="A13" s="6" t="s">
        <v>13</v>
      </c>
      <c r="B13" s="9">
        <v>1734880</v>
      </c>
    </row>
    <row r="14" spans="1:2" ht="15">
      <c r="A14" s="27" t="s">
        <v>90</v>
      </c>
      <c r="B14" s="28">
        <v>1734880</v>
      </c>
    </row>
    <row r="15" spans="1:2" ht="15">
      <c r="A15" s="4" t="s">
        <v>19</v>
      </c>
      <c r="B15" s="9"/>
    </row>
    <row r="16" spans="1:2" ht="15">
      <c r="A16" s="6" t="s">
        <v>20</v>
      </c>
      <c r="B16" s="8">
        <v>262017</v>
      </c>
    </row>
    <row r="17" spans="1:2" ht="15">
      <c r="A17" s="6" t="s">
        <v>21</v>
      </c>
      <c r="B17" s="8">
        <v>28034</v>
      </c>
    </row>
    <row r="18" spans="1:2" ht="15">
      <c r="A18" s="34" t="s">
        <v>95</v>
      </c>
      <c r="B18" s="35">
        <v>290052</v>
      </c>
    </row>
    <row r="19" ht="15">
      <c r="A19" s="4" t="s">
        <v>22</v>
      </c>
    </row>
    <row r="20" spans="1:2" ht="15">
      <c r="A20" s="6" t="s">
        <v>23</v>
      </c>
      <c r="B20" s="8">
        <v>121652</v>
      </c>
    </row>
    <row r="21" spans="1:2" ht="15">
      <c r="A21" s="6" t="s">
        <v>24</v>
      </c>
      <c r="B21" s="8">
        <v>398141</v>
      </c>
    </row>
    <row r="22" spans="1:2" ht="15">
      <c r="A22" s="6" t="s">
        <v>25</v>
      </c>
      <c r="B22" s="8">
        <v>5475</v>
      </c>
    </row>
    <row r="23" spans="1:2" ht="15">
      <c r="A23" s="6" t="s">
        <v>26</v>
      </c>
      <c r="B23" s="8">
        <v>58113</v>
      </c>
    </row>
    <row r="24" spans="1:2" ht="15">
      <c r="A24" s="6" t="s">
        <v>27</v>
      </c>
      <c r="B24" s="8">
        <v>523869</v>
      </c>
    </row>
    <row r="25" spans="1:2" ht="15">
      <c r="A25" s="6" t="s">
        <v>28</v>
      </c>
      <c r="B25" s="8">
        <v>64831</v>
      </c>
    </row>
    <row r="26" ht="15">
      <c r="A26" s="6" t="s">
        <v>29</v>
      </c>
    </row>
    <row r="27" spans="1:2" ht="15">
      <c r="A27" s="6" t="s">
        <v>30</v>
      </c>
      <c r="B27" s="8">
        <v>24306</v>
      </c>
    </row>
    <row r="28" spans="1:2" ht="15">
      <c r="A28" s="6" t="s">
        <v>31</v>
      </c>
      <c r="B28" s="8">
        <v>5226</v>
      </c>
    </row>
    <row r="29" spans="1:2" ht="15">
      <c r="A29" s="6" t="s">
        <v>32</v>
      </c>
      <c r="B29" s="8">
        <v>7898</v>
      </c>
    </row>
    <row r="30" spans="1:2" ht="15">
      <c r="A30" s="6" t="s">
        <v>33</v>
      </c>
      <c r="B30" s="8">
        <v>272</v>
      </c>
    </row>
    <row r="31" spans="1:2" ht="15">
      <c r="A31" s="6" t="s">
        <v>34</v>
      </c>
      <c r="B31" s="8">
        <v>500</v>
      </c>
    </row>
    <row r="32" spans="1:2" ht="15">
      <c r="A32" s="6" t="s">
        <v>35</v>
      </c>
      <c r="B32" s="8">
        <v>12632</v>
      </c>
    </row>
    <row r="33" spans="1:2" ht="15">
      <c r="A33" s="6" t="s">
        <v>36</v>
      </c>
      <c r="B33" s="8">
        <v>148309</v>
      </c>
    </row>
    <row r="34" spans="1:2" ht="15">
      <c r="A34" s="6" t="s">
        <v>37</v>
      </c>
      <c r="B34" s="8">
        <v>4257</v>
      </c>
    </row>
    <row r="35" spans="1:2" ht="15">
      <c r="A35" s="6" t="s">
        <v>38</v>
      </c>
      <c r="B35" s="8">
        <v>9527</v>
      </c>
    </row>
    <row r="36" spans="1:2" ht="15">
      <c r="A36" s="6" t="s">
        <v>22</v>
      </c>
      <c r="B36" s="9">
        <v>1385007</v>
      </c>
    </row>
    <row r="37" spans="1:2" ht="15">
      <c r="A37" s="6" t="s">
        <v>14</v>
      </c>
      <c r="B37" s="9">
        <v>1697591</v>
      </c>
    </row>
    <row r="38" spans="1:2" ht="15">
      <c r="A38" s="7" t="s">
        <v>5</v>
      </c>
      <c r="B38" s="9">
        <v>277106</v>
      </c>
    </row>
    <row r="39" ht="15.75">
      <c r="A39" s="13" t="s">
        <v>39</v>
      </c>
    </row>
    <row r="40" spans="1:2" ht="15.75">
      <c r="A40" s="15"/>
      <c r="B40" s="14"/>
    </row>
    <row r="41" spans="1:2" ht="15.75">
      <c r="A41" s="4"/>
      <c r="B41" s="16"/>
    </row>
    <row r="42" spans="1:2" ht="15">
      <c r="A42" s="4"/>
      <c r="B42" s="5"/>
    </row>
    <row r="43" spans="1:2" ht="15">
      <c r="A43" s="6"/>
      <c r="B43" s="5"/>
    </row>
    <row r="44" spans="1:2" ht="15">
      <c r="A44" s="6"/>
      <c r="B44" s="8"/>
    </row>
    <row r="45" spans="1:2" ht="15">
      <c r="A45" s="6"/>
      <c r="B45" s="9"/>
    </row>
    <row r="46" spans="1:2" ht="15">
      <c r="A46" s="4"/>
      <c r="B46" s="9"/>
    </row>
    <row r="47" spans="1:2" ht="15">
      <c r="A47" s="4" t="s">
        <v>41</v>
      </c>
      <c r="B47" s="10"/>
    </row>
    <row r="48" spans="1:2" ht="15">
      <c r="A48" s="6" t="s">
        <v>42</v>
      </c>
      <c r="B48" s="8">
        <v>1089</v>
      </c>
    </row>
    <row r="49" spans="1:2" ht="15">
      <c r="A49" s="6" t="s">
        <v>43</v>
      </c>
      <c r="B49" s="8">
        <v>52075</v>
      </c>
    </row>
    <row r="50" spans="1:2" ht="15">
      <c r="A50" s="6" t="s">
        <v>41</v>
      </c>
      <c r="B50" s="9">
        <v>53164</v>
      </c>
    </row>
    <row r="51" spans="1:2" ht="15">
      <c r="A51" s="6" t="s">
        <v>40</v>
      </c>
      <c r="B51" s="9">
        <v>53164</v>
      </c>
    </row>
    <row r="52" spans="1:2" ht="15">
      <c r="A52" s="7" t="s">
        <v>44</v>
      </c>
      <c r="B52" s="9">
        <v>-52805</v>
      </c>
    </row>
    <row r="53" spans="1:2" ht="15">
      <c r="A53" s="7" t="s">
        <v>45</v>
      </c>
      <c r="B53" s="9">
        <v>224301</v>
      </c>
    </row>
    <row r="54" spans="1:2" ht="15">
      <c r="A54" s="7" t="s">
        <v>46</v>
      </c>
      <c r="B54" s="9">
        <v>224301</v>
      </c>
    </row>
    <row r="55" spans="1:2" ht="15">
      <c r="A55" s="7" t="s">
        <v>47</v>
      </c>
      <c r="B55" s="9">
        <v>224301</v>
      </c>
    </row>
  </sheetData>
  <mergeCells count="4">
    <mergeCell ref="A7:B7"/>
    <mergeCell ref="A8:A9"/>
    <mergeCell ref="B8:B9"/>
    <mergeCell ref="A10:B11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1"/>
  <sheetViews>
    <sheetView workbookViewId="0" topLeftCell="A1">
      <selection activeCell="C54" sqref="C54"/>
    </sheetView>
  </sheetViews>
  <sheetFormatPr defaultColWidth="11.421875" defaultRowHeight="15"/>
  <cols>
    <col min="1" max="1" width="60.8515625" style="0" customWidth="1"/>
    <col min="2" max="2" width="30.7109375" style="0" customWidth="1"/>
  </cols>
  <sheetData>
    <row r="1" ht="31.5">
      <c r="A1" s="45" t="s">
        <v>94</v>
      </c>
    </row>
    <row r="3" spans="1:2" ht="31.5">
      <c r="A3" s="45" t="s">
        <v>1</v>
      </c>
      <c r="B3" s="32" t="s">
        <v>103</v>
      </c>
    </row>
    <row r="5" ht="15">
      <c r="A5" s="3"/>
    </row>
    <row r="7" spans="1:2" ht="15">
      <c r="A7" s="17"/>
      <c r="B7" s="18"/>
    </row>
    <row r="8" spans="1:2" ht="15">
      <c r="A8" s="31"/>
      <c r="B8" s="31"/>
    </row>
    <row r="9" spans="1:2" ht="15">
      <c r="A9" s="31"/>
      <c r="B9" s="31"/>
    </row>
    <row r="10" spans="1:2" ht="15">
      <c r="A10" s="21" t="s">
        <v>104</v>
      </c>
      <c r="B10" s="22"/>
    </row>
    <row r="11" spans="1:2" ht="15">
      <c r="A11" s="23"/>
      <c r="B11" s="24"/>
    </row>
    <row r="12" spans="1:2" ht="15">
      <c r="A12" s="4"/>
      <c r="B12" s="5"/>
    </row>
    <row r="13" spans="1:2" ht="15">
      <c r="A13" s="4"/>
      <c r="B13" s="5"/>
    </row>
    <row r="14" spans="1:2" ht="15">
      <c r="A14" s="4" t="s">
        <v>101</v>
      </c>
      <c r="B14" s="58">
        <v>73000</v>
      </c>
    </row>
    <row r="15" spans="1:2" ht="15.75" thickBot="1">
      <c r="A15" s="36" t="s">
        <v>96</v>
      </c>
      <c r="B15" s="54">
        <v>1680730</v>
      </c>
    </row>
    <row r="16" spans="1:2" ht="15.75" thickBot="1">
      <c r="A16" s="38" t="s">
        <v>90</v>
      </c>
      <c r="B16" s="59">
        <f>B15+B14</f>
        <v>1753730</v>
      </c>
    </row>
    <row r="17" spans="1:2" ht="15">
      <c r="A17" s="37" t="s">
        <v>14</v>
      </c>
      <c r="B17" s="60"/>
    </row>
    <row r="18" spans="1:2" ht="15">
      <c r="A18" s="4" t="s">
        <v>19</v>
      </c>
      <c r="B18" s="48"/>
    </row>
    <row r="19" spans="1:2" ht="15">
      <c r="A19" s="6" t="s">
        <v>20</v>
      </c>
      <c r="B19" s="46">
        <v>280000</v>
      </c>
    </row>
    <row r="20" spans="1:2" ht="15">
      <c r="A20" s="6" t="s">
        <v>21</v>
      </c>
      <c r="B20" s="46">
        <v>35000</v>
      </c>
    </row>
    <row r="21" spans="1:2" ht="15">
      <c r="A21" s="39" t="s">
        <v>95</v>
      </c>
      <c r="B21" s="61">
        <f>B19+B20</f>
        <v>315000</v>
      </c>
    </row>
    <row r="22" spans="1:2" ht="15">
      <c r="A22" s="4" t="s">
        <v>22</v>
      </c>
      <c r="B22" s="48"/>
    </row>
    <row r="23" spans="1:2" ht="15">
      <c r="A23" s="6" t="s">
        <v>23</v>
      </c>
      <c r="B23" s="46">
        <v>135000</v>
      </c>
    </row>
    <row r="24" spans="1:2" ht="15">
      <c r="A24" s="6" t="s">
        <v>24</v>
      </c>
      <c r="B24" s="46">
        <v>500000</v>
      </c>
    </row>
    <row r="25" spans="1:2" ht="15">
      <c r="A25" s="6" t="s">
        <v>25</v>
      </c>
      <c r="B25" s="46">
        <v>3500</v>
      </c>
    </row>
    <row r="26" spans="1:2" ht="15">
      <c r="A26" s="6" t="s">
        <v>26</v>
      </c>
      <c r="B26" s="46">
        <v>40000</v>
      </c>
    </row>
    <row r="27" spans="1:2" ht="15">
      <c r="A27" s="6" t="s">
        <v>27</v>
      </c>
      <c r="B27" s="46">
        <v>400000</v>
      </c>
    </row>
    <row r="28" spans="1:2" ht="15">
      <c r="A28" s="6" t="s">
        <v>28</v>
      </c>
      <c r="B28" s="46">
        <v>65000</v>
      </c>
    </row>
    <row r="29" spans="1:2" ht="15">
      <c r="A29" s="6" t="s">
        <v>29</v>
      </c>
      <c r="B29" s="48"/>
    </row>
    <row r="30" spans="1:2" ht="15">
      <c r="A30" s="6" t="s">
        <v>30</v>
      </c>
      <c r="B30" s="46">
        <v>18000</v>
      </c>
    </row>
    <row r="31" spans="1:2" ht="15">
      <c r="A31" s="6" t="s">
        <v>31</v>
      </c>
      <c r="B31" s="46">
        <v>500</v>
      </c>
    </row>
    <row r="32" spans="1:2" ht="15">
      <c r="A32" s="6" t="s">
        <v>97</v>
      </c>
      <c r="B32" s="46">
        <v>8000</v>
      </c>
    </row>
    <row r="33" spans="1:2" ht="15">
      <c r="A33" s="6" t="s">
        <v>33</v>
      </c>
      <c r="B33" s="46">
        <v>500</v>
      </c>
    </row>
    <row r="34" spans="1:2" ht="15">
      <c r="A34" s="6" t="s">
        <v>35</v>
      </c>
      <c r="B34" s="46">
        <v>200</v>
      </c>
    </row>
    <row r="35" spans="1:2" ht="15">
      <c r="A35" s="6" t="s">
        <v>36</v>
      </c>
      <c r="B35" s="46">
        <v>150000</v>
      </c>
    </row>
    <row r="36" spans="1:2" ht="15">
      <c r="A36" s="6" t="s">
        <v>37</v>
      </c>
      <c r="B36" s="46">
        <v>3000</v>
      </c>
    </row>
    <row r="37" spans="1:2" ht="15">
      <c r="A37" s="6" t="s">
        <v>38</v>
      </c>
      <c r="B37" s="46">
        <v>5000</v>
      </c>
    </row>
    <row r="38" spans="1:2" ht="15.75" thickBot="1">
      <c r="A38" s="41" t="s">
        <v>93</v>
      </c>
      <c r="B38" s="62">
        <f>B23+B24+B25+B26+B27+B28+B30+B31+B32+B33+B34+B35+B36+B37</f>
        <v>1328700</v>
      </c>
    </row>
    <row r="39" spans="1:2" ht="15.75" thickBot="1">
      <c r="A39" s="43" t="s">
        <v>5</v>
      </c>
      <c r="B39" s="63">
        <f>B16-B21-B38</f>
        <v>110030</v>
      </c>
    </row>
    <row r="40" spans="1:2" ht="15">
      <c r="A40" s="42" t="s">
        <v>39</v>
      </c>
      <c r="B40" s="40"/>
    </row>
    <row r="41" spans="1:2" ht="15">
      <c r="A41" s="23"/>
      <c r="B41" s="24"/>
    </row>
    <row r="42" spans="1:2" ht="15">
      <c r="A42" s="64" t="s">
        <v>40</v>
      </c>
      <c r="B42" s="53"/>
    </row>
    <row r="43" spans="1:2" ht="15">
      <c r="A43" s="64" t="s">
        <v>41</v>
      </c>
      <c r="B43" s="53"/>
    </row>
    <row r="44" spans="1:2" ht="15">
      <c r="A44" s="65" t="s">
        <v>99</v>
      </c>
      <c r="B44" s="46">
        <v>50000</v>
      </c>
    </row>
    <row r="45" spans="1:2" ht="15.75" thickBot="1">
      <c r="A45" s="66" t="s">
        <v>98</v>
      </c>
      <c r="B45" s="54">
        <v>60000</v>
      </c>
    </row>
    <row r="46" spans="1:2" ht="15.75" thickBot="1">
      <c r="A46" s="67" t="s">
        <v>100</v>
      </c>
      <c r="B46" s="55">
        <f>B44+B45</f>
        <v>110000</v>
      </c>
    </row>
    <row r="47" spans="1:2" ht="15">
      <c r="A47" s="68"/>
      <c r="B47" s="56"/>
    </row>
    <row r="48" spans="1:2" ht="15">
      <c r="A48" s="68"/>
      <c r="B48" s="56"/>
    </row>
    <row r="49" spans="1:2" ht="15">
      <c r="A49" s="68"/>
      <c r="B49" s="56"/>
    </row>
    <row r="50" spans="1:2" ht="15.75" thickBot="1">
      <c r="A50" s="68"/>
      <c r="B50" s="56"/>
    </row>
    <row r="51" spans="1:2" ht="15.75" thickBot="1">
      <c r="A51" s="69" t="s">
        <v>47</v>
      </c>
      <c r="B51" s="57">
        <f>B39-B46</f>
        <v>30</v>
      </c>
    </row>
  </sheetData>
  <mergeCells count="5">
    <mergeCell ref="A7:B7"/>
    <mergeCell ref="A8:A9"/>
    <mergeCell ref="B8:B9"/>
    <mergeCell ref="A10:B11"/>
    <mergeCell ref="A40:B41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9"/>
  <sheetViews>
    <sheetView tabSelected="1" workbookViewId="0" topLeftCell="A1">
      <selection activeCell="C21" sqref="C21"/>
    </sheetView>
  </sheetViews>
  <sheetFormatPr defaultColWidth="11.421875" defaultRowHeight="15"/>
  <cols>
    <col min="1" max="1" width="53.8515625" style="0" customWidth="1"/>
    <col min="2" max="2" width="38.421875" style="0" customWidth="1"/>
  </cols>
  <sheetData>
    <row r="1" ht="21">
      <c r="A1" s="1" t="s">
        <v>94</v>
      </c>
    </row>
    <row r="3" spans="1:2" ht="31.5">
      <c r="A3" s="33" t="s">
        <v>1</v>
      </c>
      <c r="B3" s="32" t="s">
        <v>48</v>
      </c>
    </row>
    <row r="5" spans="1:2" ht="15">
      <c r="A5" s="21"/>
      <c r="B5" s="22"/>
    </row>
    <row r="6" spans="1:2" ht="15">
      <c r="A6" s="23"/>
      <c r="B6" s="24"/>
    </row>
    <row r="7" spans="1:2" ht="15">
      <c r="A7" s="4" t="s">
        <v>6</v>
      </c>
      <c r="B7" s="5"/>
    </row>
    <row r="8" spans="1:2" ht="15">
      <c r="A8" s="4" t="s">
        <v>7</v>
      </c>
      <c r="B8" s="5"/>
    </row>
    <row r="9" spans="1:2" ht="15">
      <c r="A9" s="6" t="s">
        <v>105</v>
      </c>
      <c r="B9" s="46">
        <v>26000</v>
      </c>
    </row>
    <row r="10" spans="1:2" ht="15">
      <c r="A10" s="6" t="s">
        <v>8</v>
      </c>
      <c r="B10" s="46">
        <v>55000</v>
      </c>
    </row>
    <row r="11" spans="1:2" ht="15">
      <c r="A11" s="6" t="s">
        <v>9</v>
      </c>
      <c r="B11" s="46">
        <v>35000</v>
      </c>
    </row>
    <row r="12" spans="1:2" ht="15">
      <c r="A12" s="6" t="s">
        <v>10</v>
      </c>
      <c r="B12" s="46">
        <v>15000</v>
      </c>
    </row>
    <row r="13" spans="1:2" ht="15">
      <c r="A13" s="6" t="s">
        <v>11</v>
      </c>
      <c r="B13" s="46">
        <v>70000</v>
      </c>
    </row>
    <row r="14" spans="1:2" ht="15">
      <c r="A14" s="29" t="s">
        <v>89</v>
      </c>
      <c r="B14" s="47">
        <f>B9+B10+B11+B12+B13</f>
        <v>201000</v>
      </c>
    </row>
    <row r="15" spans="1:2" ht="15">
      <c r="A15" s="4" t="s">
        <v>12</v>
      </c>
      <c r="B15" s="48"/>
    </row>
    <row r="16" spans="1:2" ht="15">
      <c r="A16" s="6" t="s">
        <v>91</v>
      </c>
      <c r="B16" s="46">
        <v>55000</v>
      </c>
    </row>
    <row r="17" spans="1:2" ht="15">
      <c r="A17" s="29" t="s">
        <v>90</v>
      </c>
      <c r="B17" s="47">
        <f>B16</f>
        <v>55000</v>
      </c>
    </row>
    <row r="18" spans="1:2" ht="15">
      <c r="A18" s="4" t="s">
        <v>14</v>
      </c>
      <c r="B18" s="48"/>
    </row>
    <row r="19" spans="1:2" ht="15">
      <c r="A19" s="4" t="s">
        <v>15</v>
      </c>
      <c r="B19" s="48"/>
    </row>
    <row r="20" spans="1:2" ht="15">
      <c r="A20" s="6" t="s">
        <v>16</v>
      </c>
      <c r="B20" s="46">
        <v>30000</v>
      </c>
    </row>
    <row r="21" spans="1:2" ht="15">
      <c r="A21" s="6" t="s">
        <v>17</v>
      </c>
      <c r="B21" s="46">
        <v>4000</v>
      </c>
    </row>
    <row r="22" spans="1:2" ht="15">
      <c r="A22" s="6" t="s">
        <v>18</v>
      </c>
      <c r="B22" s="46">
        <v>1500</v>
      </c>
    </row>
    <row r="23" spans="1:2" ht="15">
      <c r="A23" s="30" t="s">
        <v>92</v>
      </c>
      <c r="B23" s="49">
        <f>B20+B21+B22</f>
        <v>35500</v>
      </c>
    </row>
    <row r="24" spans="1:2" ht="15">
      <c r="A24" s="4" t="s">
        <v>22</v>
      </c>
      <c r="B24" s="48"/>
    </row>
    <row r="25" spans="1:2" ht="15">
      <c r="A25" s="6" t="s">
        <v>25</v>
      </c>
      <c r="B25" s="46">
        <v>2500</v>
      </c>
    </row>
    <row r="26" spans="1:2" ht="15">
      <c r="A26" s="6" t="s">
        <v>26</v>
      </c>
      <c r="B26" s="46">
        <v>12000</v>
      </c>
    </row>
    <row r="27" spans="1:2" ht="15">
      <c r="A27" s="6" t="s">
        <v>27</v>
      </c>
      <c r="B27" s="46">
        <v>50000</v>
      </c>
    </row>
    <row r="28" spans="1:2" ht="15">
      <c r="A28" s="6" t="s">
        <v>30</v>
      </c>
      <c r="B28" s="46">
        <v>6000</v>
      </c>
    </row>
    <row r="29" spans="1:2" ht="15">
      <c r="A29" s="6" t="s">
        <v>31</v>
      </c>
      <c r="B29" s="46">
        <v>5000</v>
      </c>
    </row>
    <row r="30" spans="1:2" ht="15">
      <c r="A30" s="6" t="s">
        <v>34</v>
      </c>
      <c r="B30" s="46">
        <v>3000</v>
      </c>
    </row>
    <row r="31" spans="1:2" ht="15">
      <c r="A31" s="6" t="s">
        <v>35</v>
      </c>
      <c r="B31" s="46">
        <v>6000</v>
      </c>
    </row>
    <row r="32" spans="1:2" ht="15">
      <c r="A32" s="6" t="s">
        <v>37</v>
      </c>
      <c r="B32" s="46">
        <v>600</v>
      </c>
    </row>
    <row r="33" spans="1:2" ht="15">
      <c r="A33" s="6" t="s">
        <v>38</v>
      </c>
      <c r="B33" s="46">
        <v>1000</v>
      </c>
    </row>
    <row r="34" spans="1:2" ht="15">
      <c r="A34" s="44" t="s">
        <v>102</v>
      </c>
      <c r="B34" s="50">
        <v>73000</v>
      </c>
    </row>
    <row r="35" spans="1:2" ht="15">
      <c r="A35" s="30" t="s">
        <v>93</v>
      </c>
      <c r="B35" s="49">
        <f>B25+B26+B27+B28+B29+B30+B31+B32+B33+B34</f>
        <v>159100</v>
      </c>
    </row>
    <row r="36" ht="15">
      <c r="B36" s="51"/>
    </row>
    <row r="37" ht="15">
      <c r="B37" s="51"/>
    </row>
    <row r="38" spans="1:2" ht="15">
      <c r="A38" s="27" t="s">
        <v>47</v>
      </c>
      <c r="B38" s="52">
        <f>B14+B17-B23-B35</f>
        <v>61400</v>
      </c>
    </row>
    <row r="39" ht="15">
      <c r="B39" s="9"/>
    </row>
  </sheetData>
  <mergeCells count="1">
    <mergeCell ref="A5:B6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2B1E-6730-4DC7-8D00-3FD433C5B621}">
  <sheetPr>
    <pageSetUpPr fitToPage="1"/>
  </sheetPr>
  <dimension ref="A1:B68"/>
  <sheetViews>
    <sheetView workbookViewId="0" topLeftCell="A1">
      <selection activeCell="C52" sqref="C52"/>
    </sheetView>
  </sheetViews>
  <sheetFormatPr defaultColWidth="255.57421875" defaultRowHeight="15"/>
  <cols>
    <col min="1" max="1" width="69.7109375" style="0" customWidth="1"/>
    <col min="2" max="2" width="29.421875" style="0" customWidth="1"/>
  </cols>
  <sheetData>
    <row r="1" ht="21">
      <c r="A1" s="1" t="s">
        <v>49</v>
      </c>
    </row>
    <row r="3" ht="15.75">
      <c r="A3" s="2" t="s">
        <v>1</v>
      </c>
    </row>
    <row r="5" ht="15">
      <c r="A5" s="3" t="s">
        <v>2</v>
      </c>
    </row>
    <row r="7" spans="1:2" ht="15">
      <c r="A7" s="17" t="s">
        <v>50</v>
      </c>
      <c r="B7" s="18"/>
    </row>
    <row r="8" spans="1:2" ht="15">
      <c r="A8" s="19" t="s">
        <v>4</v>
      </c>
      <c r="B8" s="25">
        <v>44926</v>
      </c>
    </row>
    <row r="9" spans="1:2" ht="15">
      <c r="A9" s="20"/>
      <c r="B9" s="26"/>
    </row>
    <row r="10" spans="1:2" ht="15">
      <c r="A10" s="21" t="s">
        <v>51</v>
      </c>
      <c r="B10" s="22"/>
    </row>
    <row r="11" spans="1:2" ht="15">
      <c r="A11" s="23"/>
      <c r="B11" s="24"/>
    </row>
    <row r="12" spans="1:2" ht="15">
      <c r="A12" s="6" t="s">
        <v>52</v>
      </c>
      <c r="B12" s="11"/>
    </row>
    <row r="13" spans="1:2" ht="15">
      <c r="A13" s="6" t="s">
        <v>53</v>
      </c>
      <c r="B13" s="11"/>
    </row>
    <row r="14" spans="1:2" ht="15">
      <c r="A14" s="6" t="s">
        <v>54</v>
      </c>
      <c r="B14" s="11"/>
    </row>
    <row r="15" spans="1:2" ht="15">
      <c r="A15" s="6" t="s">
        <v>55</v>
      </c>
      <c r="B15" s="8">
        <v>10939000</v>
      </c>
    </row>
    <row r="16" spans="1:2" ht="15">
      <c r="A16" s="6" t="s">
        <v>56</v>
      </c>
      <c r="B16" s="8">
        <v>1040000</v>
      </c>
    </row>
    <row r="17" spans="1:2" ht="15">
      <c r="A17" s="6" t="s">
        <v>54</v>
      </c>
      <c r="B17" s="9">
        <v>11979000</v>
      </c>
    </row>
    <row r="18" spans="1:2" ht="15">
      <c r="A18" s="6" t="s">
        <v>53</v>
      </c>
      <c r="B18" s="9">
        <v>11979000</v>
      </c>
    </row>
    <row r="19" spans="1:2" ht="15">
      <c r="A19" s="6" t="s">
        <v>52</v>
      </c>
      <c r="B19" s="9">
        <v>11979000</v>
      </c>
    </row>
    <row r="20" spans="1:2" ht="15">
      <c r="A20" s="6" t="s">
        <v>57</v>
      </c>
      <c r="B20" s="12"/>
    </row>
    <row r="21" spans="1:2" ht="15">
      <c r="A21" s="6" t="s">
        <v>58</v>
      </c>
      <c r="B21" s="12"/>
    </row>
    <row r="22" spans="1:2" ht="15">
      <c r="A22" s="6" t="s">
        <v>59</v>
      </c>
      <c r="B22" s="12"/>
    </row>
    <row r="23" spans="1:2" ht="15">
      <c r="A23" s="6" t="s">
        <v>60</v>
      </c>
      <c r="B23" s="8">
        <v>31131</v>
      </c>
    </row>
    <row r="24" spans="1:2" ht="15">
      <c r="A24" s="6" t="s">
        <v>61</v>
      </c>
      <c r="B24" s="10"/>
    </row>
    <row r="25" spans="1:2" ht="15">
      <c r="A25" s="6" t="s">
        <v>59</v>
      </c>
      <c r="B25" s="9">
        <v>31131</v>
      </c>
    </row>
    <row r="26" spans="1:2" ht="15">
      <c r="A26" s="6" t="s">
        <v>58</v>
      </c>
      <c r="B26" s="9">
        <v>31131</v>
      </c>
    </row>
    <row r="27" spans="1:2" ht="15">
      <c r="A27" s="6" t="s">
        <v>62</v>
      </c>
      <c r="B27" s="12"/>
    </row>
    <row r="28" spans="1:2" ht="15">
      <c r="A28" s="6" t="s">
        <v>63</v>
      </c>
      <c r="B28" s="8">
        <v>121285</v>
      </c>
    </row>
    <row r="29" spans="1:2" ht="15">
      <c r="A29" s="6" t="s">
        <v>64</v>
      </c>
      <c r="B29" s="8">
        <v>52803</v>
      </c>
    </row>
    <row r="30" spans="1:2" ht="15">
      <c r="A30" s="6" t="s">
        <v>65</v>
      </c>
      <c r="B30" s="8">
        <v>188176</v>
      </c>
    </row>
    <row r="31" spans="1:2" ht="15">
      <c r="A31" s="6" t="s">
        <v>66</v>
      </c>
      <c r="B31" s="8">
        <v>3329</v>
      </c>
    </row>
    <row r="32" spans="1:2" ht="15">
      <c r="A32" s="6" t="s">
        <v>67</v>
      </c>
      <c r="B32" s="8">
        <v>75</v>
      </c>
    </row>
    <row r="33" spans="1:2" ht="15">
      <c r="A33" s="6" t="s">
        <v>68</v>
      </c>
      <c r="B33" s="8">
        <v>2858</v>
      </c>
    </row>
    <row r="34" spans="1:2" ht="15">
      <c r="A34" s="6" t="s">
        <v>62</v>
      </c>
      <c r="B34" s="9">
        <v>368525</v>
      </c>
    </row>
    <row r="35" spans="1:2" ht="15">
      <c r="A35" s="6" t="s">
        <v>57</v>
      </c>
      <c r="B35" s="9">
        <v>399656</v>
      </c>
    </row>
    <row r="36" spans="1:2" ht="15">
      <c r="A36" s="7" t="s">
        <v>51</v>
      </c>
      <c r="B36" s="9">
        <v>12378656</v>
      </c>
    </row>
    <row r="37" spans="1:2" ht="15">
      <c r="A37" s="21" t="s">
        <v>69</v>
      </c>
      <c r="B37" s="22"/>
    </row>
    <row r="38" spans="1:2" ht="15">
      <c r="A38" s="23"/>
      <c r="B38" s="24"/>
    </row>
    <row r="39" spans="1:2" ht="15">
      <c r="A39" s="6" t="s">
        <v>70</v>
      </c>
      <c r="B39" s="11"/>
    </row>
    <row r="40" spans="1:2" ht="15">
      <c r="A40" s="6" t="s">
        <v>71</v>
      </c>
      <c r="B40" s="11"/>
    </row>
    <row r="41" spans="1:2" ht="15">
      <c r="A41" s="6" t="s">
        <v>72</v>
      </c>
      <c r="B41" s="11"/>
    </row>
    <row r="42" spans="1:2" ht="15">
      <c r="A42" s="6" t="s">
        <v>73</v>
      </c>
      <c r="B42" s="8">
        <v>8380443</v>
      </c>
    </row>
    <row r="43" spans="1:2" ht="15">
      <c r="A43" s="6" t="s">
        <v>72</v>
      </c>
      <c r="B43" s="9">
        <v>8380443</v>
      </c>
    </row>
    <row r="44" spans="1:2" ht="15">
      <c r="A44" s="6" t="s">
        <v>71</v>
      </c>
      <c r="B44" s="9">
        <v>8380443</v>
      </c>
    </row>
    <row r="45" spans="1:2" ht="15">
      <c r="A45" s="6" t="s">
        <v>74</v>
      </c>
      <c r="B45" s="9">
        <v>224301</v>
      </c>
    </row>
    <row r="46" spans="1:2" ht="15">
      <c r="A46" s="6" t="s">
        <v>70</v>
      </c>
      <c r="B46" s="9">
        <v>8604744</v>
      </c>
    </row>
    <row r="47" spans="1:2" ht="15">
      <c r="A47" s="6" t="s">
        <v>75</v>
      </c>
      <c r="B47" s="12"/>
    </row>
    <row r="48" spans="1:2" ht="15">
      <c r="A48" s="6" t="s">
        <v>76</v>
      </c>
      <c r="B48" s="12"/>
    </row>
    <row r="49" spans="1:2" ht="15">
      <c r="A49" s="6" t="s">
        <v>77</v>
      </c>
      <c r="B49" s="12"/>
    </row>
    <row r="50" spans="1:2" ht="15">
      <c r="A50" s="6" t="s">
        <v>78</v>
      </c>
      <c r="B50" s="8">
        <v>327489</v>
      </c>
    </row>
    <row r="51" spans="1:2" ht="15">
      <c r="A51" s="6" t="s">
        <v>79</v>
      </c>
      <c r="B51" s="8">
        <v>3399312</v>
      </c>
    </row>
    <row r="52" spans="1:2" ht="15">
      <c r="A52" s="6" t="s">
        <v>77</v>
      </c>
      <c r="B52" s="9">
        <v>3726801</v>
      </c>
    </row>
    <row r="53" spans="1:2" ht="15">
      <c r="A53" s="6" t="s">
        <v>76</v>
      </c>
      <c r="B53" s="9">
        <v>3726801</v>
      </c>
    </row>
    <row r="54" spans="1:2" ht="15">
      <c r="A54" s="6" t="s">
        <v>80</v>
      </c>
      <c r="B54" s="12"/>
    </row>
    <row r="55" spans="1:2" ht="15">
      <c r="A55" s="6" t="s">
        <v>81</v>
      </c>
      <c r="B55" s="12"/>
    </row>
    <row r="56" spans="1:2" ht="15">
      <c r="A56" s="6" t="s">
        <v>82</v>
      </c>
      <c r="B56" s="10"/>
    </row>
    <row r="57" spans="1:2" ht="15">
      <c r="A57" s="6" t="s">
        <v>81</v>
      </c>
      <c r="B57" s="9"/>
    </row>
    <row r="58" spans="1:2" ht="15">
      <c r="A58" s="6" t="s">
        <v>83</v>
      </c>
      <c r="B58" s="12"/>
    </row>
    <row r="59" spans="1:2" ht="15">
      <c r="A59" s="6" t="s">
        <v>84</v>
      </c>
      <c r="B59" s="8">
        <v>16627</v>
      </c>
    </row>
    <row r="60" spans="1:2" ht="15">
      <c r="A60" s="6" t="s">
        <v>83</v>
      </c>
      <c r="B60" s="9">
        <v>16627</v>
      </c>
    </row>
    <row r="61" spans="1:2" ht="15">
      <c r="A61" s="6" t="s">
        <v>85</v>
      </c>
      <c r="B61" s="12"/>
    </row>
    <row r="62" spans="1:2" ht="15">
      <c r="A62" s="6" t="s">
        <v>86</v>
      </c>
      <c r="B62" s="8">
        <v>25485</v>
      </c>
    </row>
    <row r="63" spans="1:2" ht="15">
      <c r="A63" s="6" t="s">
        <v>87</v>
      </c>
      <c r="B63" s="8">
        <v>5000</v>
      </c>
    </row>
    <row r="64" spans="1:2" ht="15">
      <c r="A64" s="6" t="s">
        <v>88</v>
      </c>
      <c r="B64" s="10"/>
    </row>
    <row r="65" spans="1:2" ht="15">
      <c r="A65" s="6" t="s">
        <v>85</v>
      </c>
      <c r="B65" s="9">
        <v>30485</v>
      </c>
    </row>
    <row r="66" spans="1:2" ht="15">
      <c r="A66" s="6" t="s">
        <v>80</v>
      </c>
      <c r="B66" s="9">
        <v>47112</v>
      </c>
    </row>
    <row r="67" spans="1:2" ht="15">
      <c r="A67" s="6" t="s">
        <v>75</v>
      </c>
      <c r="B67" s="9">
        <v>3773913</v>
      </c>
    </row>
    <row r="68" spans="1:2" ht="15">
      <c r="A68" s="7" t="s">
        <v>69</v>
      </c>
      <c r="B68" s="9">
        <v>12378656</v>
      </c>
    </row>
  </sheetData>
  <mergeCells count="5">
    <mergeCell ref="A37:B38"/>
    <mergeCell ref="A7:B7"/>
    <mergeCell ref="A8:A9"/>
    <mergeCell ref="B8:B9"/>
    <mergeCell ref="A10:B1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Resultatrapport</dc:title>
  <dc:subject/>
  <dc:creator>Gunn Heidi Sandhåland</dc:creator>
  <cp:keywords/>
  <dc:description/>
  <cp:lastModifiedBy>Kopervik Sanitet</cp:lastModifiedBy>
  <cp:lastPrinted>2023-02-06T18:02:23Z</cp:lastPrinted>
  <dcterms:created xsi:type="dcterms:W3CDTF">2023-01-31T11:54:23Z</dcterms:created>
  <dcterms:modified xsi:type="dcterms:W3CDTF">2023-02-06T18:03:10Z</dcterms:modified>
  <cp:category/>
  <cp:version/>
  <cp:contentType/>
  <cp:contentStatus/>
</cp:coreProperties>
</file>