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8" yWindow="65428" windowWidth="23256" windowHeight="12456" activeTab="0"/>
  </bookViews>
  <sheets>
    <sheet name="Budsjett 202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<sst xmlns="http://schemas.openxmlformats.org/spreadsheetml/2006/main" count="98" uniqueCount="73">
  <si>
    <t>Skudenes Rytterklubb</t>
  </si>
  <si>
    <t>Budsjett 2023</t>
  </si>
  <si>
    <t>Konto</t>
  </si>
  <si>
    <t>Tekst</t>
  </si>
  <si>
    <t>Avdeling</t>
  </si>
  <si>
    <t>Budsjett 2022</t>
  </si>
  <si>
    <t>Virkelig 2022</t>
  </si>
  <si>
    <t>Kommentar for resultat 2022</t>
  </si>
  <si>
    <t>Inntekter</t>
  </si>
  <si>
    <t xml:space="preserve"> Utleie ridehall</t>
  </si>
  <si>
    <t>Ridehall</t>
  </si>
  <si>
    <t xml:space="preserve"> Startkontigenter/stevner</t>
  </si>
  <si>
    <t>Stevner</t>
  </si>
  <si>
    <t xml:space="preserve"> Kafesalg, stevner,</t>
  </si>
  <si>
    <t>Kiosk</t>
  </si>
  <si>
    <t xml:space="preserve"> Driftstilskudd Karmøy kommune</t>
  </si>
  <si>
    <t xml:space="preserve"> Sponsorinntekter</t>
  </si>
  <si>
    <t xml:space="preserve"> LAM Midler, N.I.F.</t>
  </si>
  <si>
    <t xml:space="preserve"> Grasrotandelen fra Norsk Tipping</t>
  </si>
  <si>
    <t xml:space="preserve"> Medlemskontigenter</t>
  </si>
  <si>
    <t>Rideskole, ponniutleie, Folkepulsen</t>
  </si>
  <si>
    <t>Skolehest</t>
  </si>
  <si>
    <t xml:space="preserve"> Ridekurs</t>
  </si>
  <si>
    <t>Forryttere</t>
  </si>
  <si>
    <t xml:space="preserve"> Ponniridning, rideleir</t>
  </si>
  <si>
    <t>Folkepulsen (Møteplassen)</t>
  </si>
  <si>
    <t xml:space="preserve"> Parkeringsvakter,</t>
  </si>
  <si>
    <t>Dugnad</t>
  </si>
  <si>
    <t xml:space="preserve"> Momskompensasjon</t>
  </si>
  <si>
    <t xml:space="preserve"> Dugnad / andre</t>
  </si>
  <si>
    <t xml:space="preserve"> Innbetalinger via VIPPS</t>
  </si>
  <si>
    <t xml:space="preserve"> Salg av klubbklær,</t>
  </si>
  <si>
    <t xml:space="preserve"> Stalldager</t>
  </si>
  <si>
    <t xml:space="preserve"> Loddsalg</t>
  </si>
  <si>
    <t xml:space="preserve"> Skiltreklame</t>
  </si>
  <si>
    <t xml:space="preserve"> Treningstimer</t>
  </si>
  <si>
    <t>Trening</t>
  </si>
  <si>
    <t>Kostnader</t>
  </si>
  <si>
    <t xml:space="preserve"> Klubbanleggsleie til Geir og Wenche</t>
  </si>
  <si>
    <t xml:space="preserve"> Klubbhest; oppstalling, fôr</t>
  </si>
  <si>
    <t xml:space="preserve"> Klubbhest, veterinær og skoing</t>
  </si>
  <si>
    <t>Klubbhest, utstyr</t>
  </si>
  <si>
    <t>Klubbhest; godtgj. I forb. Med ridekurs o.l.</t>
  </si>
  <si>
    <t>Klubbhest, andre kostnader</t>
  </si>
  <si>
    <t xml:space="preserve"> Innkjøp av kioskvarer for videresalg</t>
  </si>
  <si>
    <t xml:space="preserve"> Hestesport-bladet</t>
  </si>
  <si>
    <t xml:space="preserve"> Stevneutgifter, Horsepro, premier, teknisk materiell</t>
  </si>
  <si>
    <t xml:space="preserve"> Utdanning støtte, div. teknisk personell</t>
  </si>
  <si>
    <t xml:space="preserve"> Profileringsstøtte</t>
  </si>
  <si>
    <t xml:space="preserve"> Ridebane</t>
  </si>
  <si>
    <t xml:space="preserve"> Vedlikeholdsutgifter, ridebane</t>
  </si>
  <si>
    <t xml:space="preserve"> Møteutgifter</t>
  </si>
  <si>
    <t xml:space="preserve"> Byggekostnader kafe og utebane</t>
  </si>
  <si>
    <t xml:space="preserve"> Stevnestartstøtte</t>
  </si>
  <si>
    <t xml:space="preserve"> Sprangtreningstøtte</t>
  </si>
  <si>
    <t xml:space="preserve"> Vedlikehold hjemmeside</t>
  </si>
  <si>
    <t xml:space="preserve"> Diverse uforutsette</t>
  </si>
  <si>
    <t xml:space="preserve"> Innkjøp for videresalg</t>
  </si>
  <si>
    <t xml:space="preserve"> Godtgjørelse stalldager/ridekurs</t>
  </si>
  <si>
    <t xml:space="preserve"> Utgifter til sosiale arrangementer</t>
  </si>
  <si>
    <t xml:space="preserve"> Godtgjørelse trenere</t>
  </si>
  <si>
    <t xml:space="preserve"> Vipps gebyr</t>
  </si>
  <si>
    <t xml:space="preserve"> Vanningsanlegg</t>
  </si>
  <si>
    <t xml:space="preserve"> Strømutgifter</t>
  </si>
  <si>
    <t xml:space="preserve"> Regnskapshonorar</t>
  </si>
  <si>
    <t>Honorar for økonomisk &amp; juridisk bistand</t>
  </si>
  <si>
    <t xml:space="preserve"> Kontorrekvisita</t>
  </si>
  <si>
    <t xml:space="preserve"> Telefon</t>
  </si>
  <si>
    <t xml:space="preserve"> Forsikringer</t>
  </si>
  <si>
    <t>Forsikringer, skolehester</t>
  </si>
  <si>
    <t>Renteinntekter</t>
  </si>
  <si>
    <t>Renteinntekter, bank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</si>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</sst>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43" fontId="0" fillId="0" borderId="0" xfId="20" applyFont="1"/>
    <xf numFmtId="164" fontId="2" fillId="0" borderId="0" xfId="20" applyNumberFormat="1" applyFont="1" applyAlignment="1">
      <alignment horizontal="center"/>
    </xf>
    <xf numFmtId="43" fontId="2" fillId="0" borderId="0" xfId="20" applyFont="1" applyAlignment="1">
      <alignment horizontal="center" wrapText="1"/>
    </xf>
    <xf numFmtId="0" fontId="4" fillId="0" borderId="0" xfId="0" applyFont="1"/>
    <xf numFmtId="43" fontId="0" fillId="0" borderId="0" xfId="20" applyFont="1" applyFill="1"/>
    <xf numFmtId="0" fontId="5" fillId="0" borderId="0" xfId="0" applyFont="1"/>
    <xf numFmtId="43" fontId="6" fillId="0" borderId="0" xfId="20" applyFont="1"/>
    <xf numFmtId="43" fontId="0" fillId="0" borderId="0" xfId="0" applyNumberFormat="1"/>
    <xf numFmtId="0" fontId="6" fillId="0" borderId="0" xfId="0" applyFont="1"/>
    <xf numFmtId="0" fontId="4" fillId="0" borderId="1" xfId="0" applyFont="1" applyBorder="1"/>
    <xf numFmtId="0" fontId="0" fillId="0" borderId="1" xfId="0" applyBorder="1"/>
    <xf numFmtId="43" fontId="4" fillId="0" borderId="1" xfId="20" applyFont="1" applyBorder="1"/>
    <xf numFmtId="0" fontId="4" fillId="2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205C0-AC6F-470C-A36C-5116CB1FBF74}">
  <sheetPr>
    <pageSetUpPr fitToPage="1"/>
  </sheetPr>
  <dimension ref="A1:J72"/>
  <sheetViews>
    <sheetView tabSelected="1" workbookViewId="0" topLeftCell="A1">
      <pane xSplit="1" ySplit="4" topLeftCell="B33" activePane="bottomRight" state="frozen"/>
      <selection pane="topLeft" activeCell="F7" sqref="F7"/>
      <selection pane="topRight" activeCell="F7" sqref="F7"/>
      <selection pane="bottomLeft" activeCell="F7" sqref="F7"/>
      <selection pane="bottomRight" activeCell="H76" sqref="H76"/>
    </sheetView>
  </sheetViews>
  <sheetFormatPr defaultColWidth="8.8515625" defaultRowHeight="15"/>
  <cols>
    <col min="3" max="3" width="43.7109375" style="0" bestFit="1" customWidth="1"/>
    <col min="4" max="4" width="12.28125" style="0" customWidth="1"/>
    <col min="5" max="5" width="15.28125" style="2" bestFit="1" customWidth="1"/>
    <col min="6" max="6" width="14.7109375" style="2" bestFit="1" customWidth="1"/>
    <col min="7" max="7" width="15.28125" style="2" bestFit="1" customWidth="1"/>
    <col min="8" max="8" width="51.28125" style="0" bestFit="1" customWidth="1"/>
    <col min="10" max="10" width="10.28125" style="0" bestFit="1" customWidth="1"/>
  </cols>
  <sheetData>
    <row r="1" ht="15.6">
      <c r="A1" s="1" t="s">
        <v>0</v>
      </c>
    </row>
    <row r="2" spans="1:7" ht="18">
      <c r="A2" s="14" t="s">
        <v>1</v>
      </c>
      <c r="B2" s="14"/>
      <c r="C2" s="14"/>
      <c r="D2" s="14"/>
      <c r="E2" s="14"/>
      <c r="F2" s="14"/>
      <c r="G2" s="14"/>
    </row>
    <row r="3" spans="5:7" ht="15">
      <c r="E3" s="3"/>
      <c r="F3" s="3"/>
      <c r="G3" s="3"/>
    </row>
    <row r="4" spans="2:8" ht="15">
      <c r="B4" t="s">
        <v>2</v>
      </c>
      <c r="C4" t="s">
        <v>3</v>
      </c>
      <c r="D4" t="s">
        <v>4</v>
      </c>
      <c r="E4" s="4" t="s">
        <v>5</v>
      </c>
      <c r="F4" s="4" t="s">
        <v>6</v>
      </c>
      <c r="G4" s="4" t="s">
        <v>1</v>
      </c>
      <c r="H4" s="4" t="s">
        <v>7</v>
      </c>
    </row>
    <row r="5" ht="18">
      <c r="A5" s="5" t="s">
        <v>8</v>
      </c>
    </row>
    <row r="6" spans="2:7" ht="15">
      <c r="B6">
        <v>3010</v>
      </c>
      <c r="C6" t="s">
        <v>9</v>
      </c>
      <c r="D6" t="s">
        <v>10</v>
      </c>
      <c r="E6" s="2">
        <f>(20*1200)+(4*1800)+20000</f>
        <v>51200</v>
      </c>
      <c r="F6" s="6">
        <v>35400</v>
      </c>
      <c r="G6" s="2">
        <v>50000</v>
      </c>
    </row>
    <row r="7" spans="2:7" ht="15">
      <c r="B7">
        <v>3011</v>
      </c>
      <c r="C7" t="s">
        <v>11</v>
      </c>
      <c r="D7" t="s">
        <v>12</v>
      </c>
      <c r="E7" s="2">
        <v>25000</v>
      </c>
      <c r="F7" s="6">
        <v>3798</v>
      </c>
      <c r="G7" s="2">
        <v>25000</v>
      </c>
    </row>
    <row r="8" spans="2:7" ht="15">
      <c r="B8">
        <v>3012</v>
      </c>
      <c r="C8" t="s">
        <v>13</v>
      </c>
      <c r="D8" t="s">
        <v>14</v>
      </c>
      <c r="E8" s="2">
        <v>50000</v>
      </c>
      <c r="F8" s="6">
        <v>28269</v>
      </c>
      <c r="G8" s="2">
        <v>50000</v>
      </c>
    </row>
    <row r="9" spans="2:7" ht="15">
      <c r="B9">
        <v>3013</v>
      </c>
      <c r="C9" t="s">
        <v>15</v>
      </c>
      <c r="E9" s="2">
        <v>12000</v>
      </c>
      <c r="F9" s="6">
        <v>22469</v>
      </c>
      <c r="G9" s="2">
        <v>20000</v>
      </c>
    </row>
    <row r="10" spans="2:7" ht="15">
      <c r="B10">
        <v>3014</v>
      </c>
      <c r="C10" t="s">
        <v>16</v>
      </c>
      <c r="E10" s="2">
        <v>80000</v>
      </c>
      <c r="F10" s="6">
        <v>0</v>
      </c>
      <c r="G10" s="2">
        <v>50000</v>
      </c>
    </row>
    <row r="11" spans="2:7" ht="15">
      <c r="B11">
        <v>3015</v>
      </c>
      <c r="C11" t="s">
        <v>17</v>
      </c>
      <c r="E11" s="2">
        <v>50000</v>
      </c>
      <c r="F11" s="6">
        <v>110356.47</v>
      </c>
      <c r="G11" s="2">
        <v>50000</v>
      </c>
    </row>
    <row r="12" spans="2:7" ht="15">
      <c r="B12">
        <v>3016</v>
      </c>
      <c r="C12" t="s">
        <v>18</v>
      </c>
      <c r="E12" s="2">
        <v>20000</v>
      </c>
      <c r="F12" s="6">
        <v>25793.09</v>
      </c>
      <c r="G12" s="2">
        <v>25000</v>
      </c>
    </row>
    <row r="13" spans="2:7" ht="15">
      <c r="B13">
        <v>3017</v>
      </c>
      <c r="C13" t="s">
        <v>19</v>
      </c>
      <c r="E13" s="2">
        <v>15000</v>
      </c>
      <c r="F13" s="6">
        <v>0</v>
      </c>
      <c r="G13" s="2">
        <v>15000</v>
      </c>
    </row>
    <row r="14" spans="2:6" ht="15">
      <c r="B14">
        <v>3018</v>
      </c>
      <c r="C14" t="s">
        <v>20</v>
      </c>
      <c r="D14" t="s">
        <v>21</v>
      </c>
      <c r="F14" s="6"/>
    </row>
    <row r="15" spans="2:7" ht="15">
      <c r="B15" s="7">
        <v>3300</v>
      </c>
      <c r="C15" s="7" t="s">
        <v>22</v>
      </c>
      <c r="D15" t="s">
        <v>21</v>
      </c>
      <c r="E15" s="2">
        <f>1050*12*3</f>
        <v>37800</v>
      </c>
      <c r="F15" s="6">
        <v>82400</v>
      </c>
      <c r="G15" s="2">
        <v>85000</v>
      </c>
    </row>
    <row r="16" spans="2:7" ht="15">
      <c r="B16" s="7">
        <v>3301</v>
      </c>
      <c r="C16" s="7" t="s">
        <v>23</v>
      </c>
      <c r="D16" t="s">
        <v>21</v>
      </c>
      <c r="E16" s="2">
        <f>2400*12*3</f>
        <v>86400</v>
      </c>
      <c r="F16" s="6">
        <v>65100</v>
      </c>
      <c r="G16" s="2">
        <v>80000</v>
      </c>
    </row>
    <row r="17" spans="2:7" ht="15">
      <c r="B17" s="7">
        <v>3302</v>
      </c>
      <c r="C17" s="7" t="s">
        <v>24</v>
      </c>
      <c r="D17" t="s">
        <v>21</v>
      </c>
      <c r="E17" s="2">
        <v>12000</v>
      </c>
      <c r="F17" s="6"/>
      <c r="G17" s="2">
        <v>12000</v>
      </c>
    </row>
    <row r="18" spans="2:7" ht="15">
      <c r="B18" s="7">
        <v>3303</v>
      </c>
      <c r="C18" s="7" t="s">
        <v>25</v>
      </c>
      <c r="D18" t="s">
        <v>21</v>
      </c>
      <c r="E18" s="2">
        <f>1350*12*3+57000</f>
        <v>105600</v>
      </c>
      <c r="F18" s="6">
        <v>76750</v>
      </c>
      <c r="G18" s="2">
        <v>100000</v>
      </c>
    </row>
    <row r="19" spans="2:7" ht="15">
      <c r="B19">
        <v>3019</v>
      </c>
      <c r="C19" t="s">
        <v>26</v>
      </c>
      <c r="D19" t="s">
        <v>27</v>
      </c>
      <c r="E19" s="2">
        <v>8000</v>
      </c>
      <c r="F19" s="6">
        <v>10000</v>
      </c>
      <c r="G19" s="2">
        <v>10000</v>
      </c>
    </row>
    <row r="20" spans="2:7" ht="15">
      <c r="B20">
        <v>3020</v>
      </c>
      <c r="C20" t="s">
        <v>28</v>
      </c>
      <c r="E20" s="2">
        <v>35000</v>
      </c>
      <c r="F20" s="6">
        <v>49131</v>
      </c>
      <c r="G20" s="2">
        <v>50000</v>
      </c>
    </row>
    <row r="21" spans="2:7" ht="15">
      <c r="B21">
        <v>3021</v>
      </c>
      <c r="C21" t="s">
        <v>29</v>
      </c>
      <c r="D21" t="s">
        <v>27</v>
      </c>
      <c r="E21" s="2">
        <v>50000</v>
      </c>
      <c r="F21" s="6">
        <v>27700</v>
      </c>
      <c r="G21" s="2">
        <v>50000</v>
      </c>
    </row>
    <row r="22" spans="2:7" ht="15">
      <c r="B22">
        <v>3022</v>
      </c>
      <c r="C22" t="s">
        <v>30</v>
      </c>
      <c r="F22" s="6">
        <v>-1375.9</v>
      </c>
      <c r="G22" s="2">
        <v>0</v>
      </c>
    </row>
    <row r="23" spans="2:6" ht="15">
      <c r="B23">
        <v>3023</v>
      </c>
      <c r="C23" t="s">
        <v>31</v>
      </c>
      <c r="F23" s="6"/>
    </row>
    <row r="24" spans="2:6" ht="15">
      <c r="B24">
        <v>3024</v>
      </c>
      <c r="C24" t="s">
        <v>32</v>
      </c>
      <c r="D24" t="s">
        <v>21</v>
      </c>
      <c r="F24" s="6"/>
    </row>
    <row r="25" spans="2:6" ht="15">
      <c r="B25">
        <v>3025</v>
      </c>
      <c r="C25" t="s">
        <v>33</v>
      </c>
      <c r="D25" t="s">
        <v>27</v>
      </c>
      <c r="F25" s="6">
        <v>33406</v>
      </c>
    </row>
    <row r="26" spans="2:7" ht="15">
      <c r="B26">
        <v>3026</v>
      </c>
      <c r="C26" t="s">
        <v>34</v>
      </c>
      <c r="D26" t="s">
        <v>27</v>
      </c>
      <c r="F26" s="6"/>
      <c r="G26" s="2">
        <v>70000</v>
      </c>
    </row>
    <row r="27" spans="2:7" ht="15">
      <c r="B27">
        <v>3110</v>
      </c>
      <c r="C27" t="s">
        <v>35</v>
      </c>
      <c r="D27" t="s">
        <v>36</v>
      </c>
      <c r="E27" s="2">
        <v>0</v>
      </c>
      <c r="F27" s="6">
        <v>189300</v>
      </c>
      <c r="G27" s="2">
        <v>0</v>
      </c>
    </row>
    <row r="29" spans="5:10" ht="15.6">
      <c r="E29" s="8">
        <f>SUM(E6:E28)</f>
        <v>638000</v>
      </c>
      <c r="F29" s="8">
        <f>SUM(F6:F28)</f>
        <v>758496.66</v>
      </c>
      <c r="G29" s="8">
        <f>SUM(G6:G28)</f>
        <v>742000</v>
      </c>
      <c r="J29" s="9"/>
    </row>
    <row r="31" ht="18">
      <c r="A31" s="5" t="s">
        <v>37</v>
      </c>
    </row>
    <row r="32" spans="2:7" ht="15">
      <c r="B32">
        <v>6100</v>
      </c>
      <c r="C32" t="s">
        <v>38</v>
      </c>
      <c r="D32" t="s">
        <v>10</v>
      </c>
      <c r="E32" s="2">
        <v>15000</v>
      </c>
      <c r="F32" s="2">
        <v>15000</v>
      </c>
      <c r="G32" s="2">
        <v>20000</v>
      </c>
    </row>
    <row r="33" spans="2:7" ht="15">
      <c r="B33" s="7">
        <v>6000</v>
      </c>
      <c r="C33" s="7" t="s">
        <v>39</v>
      </c>
      <c r="D33" t="s">
        <v>21</v>
      </c>
      <c r="E33" s="2">
        <v>110000</v>
      </c>
      <c r="F33" s="2">
        <v>95723</v>
      </c>
      <c r="G33" s="2">
        <v>110000</v>
      </c>
    </row>
    <row r="34" spans="2:7" ht="15">
      <c r="B34" s="7">
        <v>6010</v>
      </c>
      <c r="C34" s="7" t="s">
        <v>40</v>
      </c>
      <c r="D34" t="s">
        <v>21</v>
      </c>
      <c r="E34" s="2">
        <v>45000</v>
      </c>
      <c r="F34" s="2">
        <v>74702.71</v>
      </c>
      <c r="G34" s="2">
        <v>75000</v>
      </c>
    </row>
    <row r="35" spans="2:7" ht="15">
      <c r="B35" s="7">
        <v>6020</v>
      </c>
      <c r="C35" s="7" t="s">
        <v>41</v>
      </c>
      <c r="D35" t="s">
        <v>21</v>
      </c>
      <c r="E35" s="2">
        <v>15000</v>
      </c>
      <c r="F35" s="2">
        <v>42380.2</v>
      </c>
      <c r="G35" s="2">
        <v>20000</v>
      </c>
    </row>
    <row r="36" spans="2:7" ht="15">
      <c r="B36">
        <v>6030</v>
      </c>
      <c r="C36" t="s">
        <v>42</v>
      </c>
      <c r="D36" t="s">
        <v>21</v>
      </c>
      <c r="F36" s="2">
        <v>65908</v>
      </c>
      <c r="G36" s="2">
        <v>80000</v>
      </c>
    </row>
    <row r="37" spans="2:7" ht="15">
      <c r="B37" s="7">
        <v>6040</v>
      </c>
      <c r="C37" s="7" t="s">
        <v>43</v>
      </c>
      <c r="D37" t="s">
        <v>21</v>
      </c>
      <c r="F37" s="2">
        <f>970+113022.45</f>
        <v>113992.45</v>
      </c>
      <c r="G37" s="2">
        <v>40000</v>
      </c>
    </row>
    <row r="38" spans="2:7" ht="15">
      <c r="B38">
        <v>6102</v>
      </c>
      <c r="C38" t="s">
        <v>44</v>
      </c>
      <c r="D38" t="s">
        <v>14</v>
      </c>
      <c r="E38" s="2">
        <v>25000</v>
      </c>
      <c r="F38" s="2">
        <v>29095.95</v>
      </c>
      <c r="G38" s="2">
        <v>35000</v>
      </c>
    </row>
    <row r="39" spans="2:7" ht="15">
      <c r="B39">
        <v>6103</v>
      </c>
      <c r="C39" t="s">
        <v>45</v>
      </c>
      <c r="E39" s="2">
        <v>14000</v>
      </c>
      <c r="G39" s="2">
        <v>15000</v>
      </c>
    </row>
    <row r="40" spans="2:7" ht="15">
      <c r="B40">
        <v>6104</v>
      </c>
      <c r="C40" t="s">
        <v>46</v>
      </c>
      <c r="D40" t="s">
        <v>12</v>
      </c>
      <c r="E40" s="2">
        <v>20000</v>
      </c>
      <c r="F40" s="2">
        <v>9859</v>
      </c>
      <c r="G40" s="2">
        <v>20000</v>
      </c>
    </row>
    <row r="41" spans="2:7" ht="15">
      <c r="B41">
        <v>6105</v>
      </c>
      <c r="C41" t="s">
        <v>47</v>
      </c>
      <c r="D41" t="s">
        <v>12</v>
      </c>
      <c r="E41" s="2">
        <v>5000</v>
      </c>
      <c r="G41" s="2">
        <v>5000</v>
      </c>
    </row>
    <row r="42" spans="2:7" ht="15">
      <c r="B42">
        <v>6107</v>
      </c>
      <c r="C42" t="s">
        <v>19</v>
      </c>
      <c r="E42" s="2">
        <v>3000</v>
      </c>
      <c r="F42" s="2">
        <v>8322.97</v>
      </c>
      <c r="G42" s="2">
        <v>3500</v>
      </c>
    </row>
    <row r="43" spans="2:7" ht="15">
      <c r="B43">
        <v>6108</v>
      </c>
      <c r="C43" t="s">
        <v>48</v>
      </c>
      <c r="E43" s="2">
        <v>10000</v>
      </c>
      <c r="G43" s="2">
        <v>15000</v>
      </c>
    </row>
    <row r="44" spans="2:7" ht="15">
      <c r="B44">
        <v>6109</v>
      </c>
      <c r="C44" t="s">
        <v>49</v>
      </c>
      <c r="D44" t="s">
        <v>10</v>
      </c>
      <c r="E44" s="2">
        <v>15000</v>
      </c>
      <c r="F44" s="2">
        <v>85774.5</v>
      </c>
      <c r="G44" s="2">
        <v>60000</v>
      </c>
    </row>
    <row r="45" spans="2:7" ht="15">
      <c r="B45">
        <v>6110</v>
      </c>
      <c r="C45" t="s">
        <v>50</v>
      </c>
      <c r="D45" t="s">
        <v>10</v>
      </c>
      <c r="E45" s="2">
        <v>15000</v>
      </c>
      <c r="F45" s="2">
        <v>1951.25</v>
      </c>
      <c r="G45" s="2">
        <v>10000</v>
      </c>
    </row>
    <row r="46" spans="2:7" ht="15">
      <c r="B46">
        <v>6111</v>
      </c>
      <c r="C46" t="s">
        <v>51</v>
      </c>
      <c r="E46" s="2">
        <v>5000</v>
      </c>
      <c r="F46" s="2">
        <v>8615.25</v>
      </c>
      <c r="G46" s="2">
        <v>5000</v>
      </c>
    </row>
    <row r="47" spans="2:3" ht="15">
      <c r="B47">
        <v>6112</v>
      </c>
      <c r="C47" t="s">
        <v>52</v>
      </c>
    </row>
    <row r="48" spans="2:7" ht="15">
      <c r="B48">
        <v>6113</v>
      </c>
      <c r="C48" t="s">
        <v>53</v>
      </c>
      <c r="D48" t="s">
        <v>12</v>
      </c>
      <c r="E48" s="2">
        <v>4000</v>
      </c>
      <c r="G48" s="2">
        <v>4000</v>
      </c>
    </row>
    <row r="49" spans="2:7" ht="15">
      <c r="B49">
        <v>6114</v>
      </c>
      <c r="C49" t="s">
        <v>54</v>
      </c>
      <c r="D49" t="s">
        <v>12</v>
      </c>
      <c r="E49" s="2">
        <v>3000</v>
      </c>
      <c r="G49" s="2">
        <v>3000</v>
      </c>
    </row>
    <row r="50" spans="2:7" ht="15">
      <c r="B50">
        <v>6115</v>
      </c>
      <c r="C50" t="s">
        <v>55</v>
      </c>
      <c r="E50" s="2">
        <v>2500</v>
      </c>
      <c r="G50" s="2">
        <v>1000</v>
      </c>
    </row>
    <row r="51" spans="2:7" ht="15">
      <c r="B51">
        <v>6116</v>
      </c>
      <c r="C51" t="s">
        <v>56</v>
      </c>
      <c r="E51" s="2">
        <v>12000</v>
      </c>
      <c r="F51" s="2">
        <v>6261</v>
      </c>
      <c r="G51" s="2">
        <v>5000</v>
      </c>
    </row>
    <row r="52" spans="2:3" ht="15">
      <c r="B52">
        <v>6117</v>
      </c>
      <c r="C52" t="s">
        <v>57</v>
      </c>
    </row>
    <row r="53" spans="2:5" ht="15">
      <c r="B53">
        <v>6118</v>
      </c>
      <c r="C53" t="s">
        <v>58</v>
      </c>
      <c r="D53" t="s">
        <v>21</v>
      </c>
      <c r="E53" s="2">
        <v>25000</v>
      </c>
    </row>
    <row r="54" spans="2:7" ht="15">
      <c r="B54">
        <v>6119</v>
      </c>
      <c r="C54" t="s">
        <v>59</v>
      </c>
      <c r="E54" s="2">
        <v>8000</v>
      </c>
      <c r="G54" s="2">
        <v>10000</v>
      </c>
    </row>
    <row r="55" spans="2:7" ht="15">
      <c r="B55">
        <v>6120</v>
      </c>
      <c r="C55" t="s">
        <v>60</v>
      </c>
      <c r="E55" s="2">
        <v>0</v>
      </c>
      <c r="F55" s="2">
        <v>177550</v>
      </c>
      <c r="G55" s="2">
        <v>0</v>
      </c>
    </row>
    <row r="56" spans="2:5" ht="15">
      <c r="B56">
        <v>6121</v>
      </c>
      <c r="C56" t="s">
        <v>61</v>
      </c>
      <c r="E56" s="2">
        <v>1000</v>
      </c>
    </row>
    <row r="57" spans="2:7" ht="15">
      <c r="B57">
        <v>6122</v>
      </c>
      <c r="C57" t="s">
        <v>62</v>
      </c>
      <c r="G57" s="2">
        <v>70000</v>
      </c>
    </row>
    <row r="58" spans="2:7" ht="15">
      <c r="B58">
        <v>6340</v>
      </c>
      <c r="C58" t="s">
        <v>63</v>
      </c>
      <c r="E58" s="2">
        <v>20000</v>
      </c>
      <c r="F58" s="2">
        <v>32263.6</v>
      </c>
      <c r="G58" s="2">
        <v>15000</v>
      </c>
    </row>
    <row r="59" spans="2:7" ht="15">
      <c r="B59">
        <v>6700</v>
      </c>
      <c r="C59" t="s">
        <v>64</v>
      </c>
      <c r="E59" s="2">
        <v>12000</v>
      </c>
      <c r="F59" s="2">
        <v>10000</v>
      </c>
      <c r="G59" s="2">
        <v>0</v>
      </c>
    </row>
    <row r="60" spans="2:7" ht="15">
      <c r="B60">
        <v>6720</v>
      </c>
      <c r="C60" t="s">
        <v>65</v>
      </c>
      <c r="E60" s="2">
        <v>5000</v>
      </c>
      <c r="G60" s="2">
        <v>0</v>
      </c>
    </row>
    <row r="61" spans="2:7" ht="15">
      <c r="B61">
        <v>6800</v>
      </c>
      <c r="C61" t="s">
        <v>66</v>
      </c>
      <c r="E61" s="2">
        <v>500</v>
      </c>
      <c r="F61" s="2">
        <v>3735.7</v>
      </c>
      <c r="G61" s="2">
        <v>2000</v>
      </c>
    </row>
    <row r="62" spans="2:7" ht="15">
      <c r="B62">
        <v>6900</v>
      </c>
      <c r="C62" t="s">
        <v>67</v>
      </c>
      <c r="E62" s="2">
        <v>1500</v>
      </c>
      <c r="G62" s="2">
        <v>1500</v>
      </c>
    </row>
    <row r="63" spans="2:7" ht="15">
      <c r="B63">
        <v>7040</v>
      </c>
      <c r="C63" t="s">
        <v>68</v>
      </c>
      <c r="E63" s="2">
        <v>5000</v>
      </c>
      <c r="F63" s="2">
        <v>1960</v>
      </c>
      <c r="G63" s="2">
        <v>2000</v>
      </c>
    </row>
    <row r="64" spans="2:7" ht="15">
      <c r="B64" s="7">
        <v>7041</v>
      </c>
      <c r="C64" s="7" t="s">
        <v>69</v>
      </c>
      <c r="D64" t="s">
        <v>21</v>
      </c>
      <c r="E64" s="2">
        <v>15000</v>
      </c>
      <c r="F64" s="2">
        <f>22659-11131</f>
        <v>11528</v>
      </c>
      <c r="G64" s="2">
        <v>15000</v>
      </c>
    </row>
    <row r="65" spans="2:8" ht="15">
      <c r="B65" s="7"/>
      <c r="C65" s="7"/>
      <c r="F65" s="2">
        <v>4932</v>
      </c>
      <c r="H65" s="7"/>
    </row>
    <row r="66" spans="5:8" ht="15.6">
      <c r="E66" s="8">
        <f>SUM(E32:E64)</f>
        <v>411500</v>
      </c>
      <c r="F66" s="8">
        <f>SUM(F32:F65)</f>
        <v>799555.58</v>
      </c>
      <c r="G66" s="8">
        <f aca="true" t="shared" si="0" ref="G66">SUM(G32:G64)</f>
        <v>642000</v>
      </c>
      <c r="H66" s="7"/>
    </row>
    <row r="67" spans="5:7" ht="15.6">
      <c r="E67" s="8"/>
      <c r="F67" s="8"/>
      <c r="G67" s="8"/>
    </row>
    <row r="68" spans="1:7" ht="15.6">
      <c r="A68" s="10" t="s">
        <v>70</v>
      </c>
      <c r="E68" s="8"/>
      <c r="F68" s="8"/>
      <c r="G68" s="8"/>
    </row>
    <row r="69" spans="2:7" ht="15.6">
      <c r="B69">
        <v>8040</v>
      </c>
      <c r="C69" t="s">
        <v>71</v>
      </c>
      <c r="E69" s="8">
        <v>0</v>
      </c>
      <c r="F69" s="8">
        <v>3788</v>
      </c>
      <c r="G69" s="8">
        <v>0</v>
      </c>
    </row>
    <row r="70" spans="5:7" ht="15.6">
      <c r="E70" s="8"/>
      <c r="F70" s="8"/>
      <c r="G70" s="8"/>
    </row>
    <row r="72" spans="1:7" ht="18.6" thickBot="1">
      <c r="A72" s="11" t="s">
        <v>72</v>
      </c>
      <c r="B72" s="12"/>
      <c r="C72" s="12"/>
      <c r="D72" s="12"/>
      <c r="E72" s="13">
        <f>E29-E66</f>
        <v>226500</v>
      </c>
      <c r="F72" s="13">
        <f>F29-F66+F69</f>
        <v>-37270.919999999925</v>
      </c>
      <c r="G72" s="13">
        <f aca="true" t="shared" si="1" ref="G72">G29-G66</f>
        <v>100000</v>
      </c>
    </row>
    <row r="73" ht="15" thickTop="1"/>
  </sheetData>
  <mergeCells count="1">
    <mergeCell ref="A2:G2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Åse Optun</dc:creator>
  <cp:keywords/>
  <dc:description/>
  <cp:lastModifiedBy>Merete Hansen</cp:lastModifiedBy>
  <dcterms:created xsi:type="dcterms:W3CDTF">2023-01-19T15:01:16Z</dcterms:created>
  <dcterms:modified xsi:type="dcterms:W3CDTF">2023-02-27T17:18:07Z</dcterms:modified>
  <cp:category/>
  <cp:version/>
  <cp:contentType/>
  <cp:contentStatus/>
</cp:coreProperties>
</file>